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praclu\VŠPJ_výtahy_PROVAD\PDF_Provad\"/>
    </mc:Choice>
  </mc:AlternateContent>
  <bookViews>
    <workbookView xWindow="0" yWindow="0" windowWidth="0" windowHeight="0"/>
  </bookViews>
  <sheets>
    <sheet name="Rekapitulace stavby" sheetId="1" r:id="rId1"/>
    <sheet name="2422-ZY-05j - VŠPJ - Vybu..." sheetId="2" r:id="rId2"/>
    <sheet name="2422-ZY-05v - VŠPJ - Vybu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'2422-ZY-05j - VŠPJ - Vybu...'!$C$84:$K$189</definedName>
    <definedName name="_xlnm.Print_Area" localSheetId="1">'2422-ZY-05j - VŠPJ - Vybu...'!$C$4:$J$39,'2422-ZY-05j - VŠPJ - Vybu...'!$C$45:$J$66,'2422-ZY-05j - VŠPJ - Vybu...'!$C$72:$K$189</definedName>
    <definedName name="_xlnm.Print_Titles" localSheetId="1">'2422-ZY-05j - VŠPJ - Vybu...'!$84:$84</definedName>
    <definedName name="_xlnm._FilterDatabase" localSheetId="2" hidden="1">'2422-ZY-05v - VŠPJ - Vybu...'!$C$84:$K$171</definedName>
    <definedName name="_xlnm.Print_Area" localSheetId="2">'2422-ZY-05v - VŠPJ - Vybu...'!$C$4:$J$39,'2422-ZY-05v - VŠPJ - Vybu...'!$C$45:$J$66,'2422-ZY-05v - VŠPJ - Vybu...'!$C$72:$K$171</definedName>
    <definedName name="_xlnm.Print_Titles" localSheetId="2">'2422-ZY-05v - VŠPJ - Vybu...'!$84:$84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67"/>
  <c r="BH167"/>
  <c r="BG167"/>
  <c r="BF167"/>
  <c r="T167"/>
  <c r="T166"/>
  <c r="R167"/>
  <c r="R166"/>
  <c r="P167"/>
  <c r="P166"/>
  <c r="BI163"/>
  <c r="BH163"/>
  <c r="BG163"/>
  <c r="BF163"/>
  <c r="T163"/>
  <c r="T162"/>
  <c r="R163"/>
  <c r="R162"/>
  <c r="P163"/>
  <c r="P162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F79"/>
  <c r="E77"/>
  <c r="F52"/>
  <c r="E50"/>
  <c r="J24"/>
  <c r="E24"/>
  <c r="J55"/>
  <c r="J23"/>
  <c r="J21"/>
  <c r="E21"/>
  <c r="J54"/>
  <c r="J20"/>
  <c r="J18"/>
  <c r="E18"/>
  <c r="F55"/>
  <c r="J17"/>
  <c r="J15"/>
  <c r="E15"/>
  <c r="F81"/>
  <c r="J14"/>
  <c r="J12"/>
  <c r="J79"/>
  <c r="E7"/>
  <c r="E75"/>
  <c i="2" r="J37"/>
  <c r="J36"/>
  <c i="1" r="AY55"/>
  <c i="2" r="J35"/>
  <c i="1" r="AX55"/>
  <c i="2" r="BI185"/>
  <c r="BH185"/>
  <c r="BG185"/>
  <c r="BF185"/>
  <c r="T185"/>
  <c r="T184"/>
  <c r="R185"/>
  <c r="R184"/>
  <c r="P185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F79"/>
  <c r="E77"/>
  <c r="F52"/>
  <c r="E50"/>
  <c r="J24"/>
  <c r="E24"/>
  <c r="J82"/>
  <c r="J23"/>
  <c r="J21"/>
  <c r="E21"/>
  <c r="J81"/>
  <c r="J20"/>
  <c r="J18"/>
  <c r="E18"/>
  <c r="F82"/>
  <c r="J17"/>
  <c r="J15"/>
  <c r="E15"/>
  <c r="F81"/>
  <c r="J14"/>
  <c r="J12"/>
  <c r="J52"/>
  <c r="E7"/>
  <c r="E75"/>
  <c i="1" r="L50"/>
  <c r="AM50"/>
  <c r="AM49"/>
  <c r="L49"/>
  <c r="AM47"/>
  <c r="L47"/>
  <c r="L45"/>
  <c r="L44"/>
  <c i="2" r="J125"/>
  <c r="BK107"/>
  <c r="BK122"/>
  <c i="3" r="J156"/>
  <c r="J140"/>
  <c i="2" r="BK154"/>
  <c r="J169"/>
  <c i="3" r="J117"/>
  <c i="2" r="J158"/>
  <c r="J107"/>
  <c i="3" r="BK108"/>
  <c i="2" r="J88"/>
  <c i="1" r="AS54"/>
  <c i="2" r="J178"/>
  <c i="3" r="J167"/>
  <c i="2" r="BK135"/>
  <c r="BK125"/>
  <c i="3" r="BK156"/>
  <c r="J146"/>
  <c i="2" r="J174"/>
  <c i="3" r="J130"/>
  <c r="J91"/>
  <c i="2" r="BK91"/>
  <c i="3" r="BK140"/>
  <c i="2" r="J185"/>
  <c i="3" r="BK97"/>
  <c i="2" r="BK113"/>
  <c i="3" r="J114"/>
  <c i="2" r="J102"/>
  <c r="J116"/>
  <c r="J122"/>
  <c i="3" r="BK111"/>
  <c r="J124"/>
  <c i="2" r="BK88"/>
  <c r="BK181"/>
  <c r="J91"/>
  <c i="3" r="J94"/>
  <c i="2" r="J135"/>
  <c i="3" r="J159"/>
  <c r="BK167"/>
  <c r="BK151"/>
  <c r="J88"/>
  <c i="2" r="BK174"/>
  <c i="3" r="BK146"/>
  <c r="J111"/>
  <c i="2" r="J113"/>
  <c r="J161"/>
  <c r="BK119"/>
  <c r="BK185"/>
  <c i="3" r="BK94"/>
  <c i="2" r="BK178"/>
  <c r="J94"/>
  <c r="J154"/>
  <c r="BK97"/>
  <c r="BK149"/>
  <c i="3" r="BK91"/>
  <c r="J121"/>
  <c r="J143"/>
  <c i="2" r="J141"/>
  <c i="3" r="BK117"/>
  <c i="2" r="J119"/>
  <c r="BK102"/>
  <c r="BK110"/>
  <c r="J149"/>
  <c r="BK138"/>
  <c i="3" r="J127"/>
  <c i="2" r="BK116"/>
  <c i="3" r="J97"/>
  <c i="2" r="J138"/>
  <c r="BK164"/>
  <c i="3" r="J105"/>
  <c r="J133"/>
  <c r="BK163"/>
  <c r="BK137"/>
  <c i="2" r="BK141"/>
  <c i="3" r="BK159"/>
  <c i="2" r="J128"/>
  <c i="3" r="J102"/>
  <c r="BK88"/>
  <c r="BK124"/>
  <c r="BK130"/>
  <c r="BK121"/>
  <c i="2" r="J144"/>
  <c r="J110"/>
  <c i="3" r="BK102"/>
  <c r="J151"/>
  <c i="2" r="BK161"/>
  <c r="BK132"/>
  <c i="3" r="BK127"/>
  <c i="2" r="J181"/>
  <c r="BK158"/>
  <c r="BK94"/>
  <c r="BK169"/>
  <c i="3" r="BK133"/>
  <c i="2" r="BK144"/>
  <c r="J164"/>
  <c i="3" r="BK105"/>
  <c r="J137"/>
  <c r="BK143"/>
  <c r="BK114"/>
  <c i="2" r="J97"/>
  <c r="J132"/>
  <c r="BK128"/>
  <c i="3" r="J108"/>
  <c r="J163"/>
  <c i="2" l="1" r="P157"/>
  <c r="P87"/>
  <c r="BK177"/>
  <c r="J177"/>
  <c r="J64"/>
  <c r="BK157"/>
  <c r="J157"/>
  <c r="J63"/>
  <c i="3" r="T87"/>
  <c i="2" r="P131"/>
  <c r="T177"/>
  <c i="3" r="BK120"/>
  <c r="J120"/>
  <c r="J62"/>
  <c i="2" r="R157"/>
  <c i="3" r="BK136"/>
  <c r="J136"/>
  <c r="J63"/>
  <c i="2" r="T87"/>
  <c r="R177"/>
  <c i="3" r="R136"/>
  <c i="2" r="T131"/>
  <c i="3" r="P87"/>
  <c r="P120"/>
  <c i="2" r="BK131"/>
  <c r="J131"/>
  <c r="J62"/>
  <c i="3" r="P136"/>
  <c i="2" r="R87"/>
  <c r="R86"/>
  <c r="R85"/>
  <c r="P177"/>
  <c i="3" r="T136"/>
  <c i="2" r="R131"/>
  <c i="3" r="BK87"/>
  <c r="J87"/>
  <c r="J61"/>
  <c r="T120"/>
  <c i="2" r="BK87"/>
  <c r="J87"/>
  <c r="J61"/>
  <c r="T157"/>
  <c i="3" r="R87"/>
  <c r="R86"/>
  <c r="R85"/>
  <c r="R120"/>
  <c r="BK166"/>
  <c r="J166"/>
  <c r="J65"/>
  <c i="2" r="BK184"/>
  <c r="J184"/>
  <c r="J65"/>
  <c i="3" r="BK162"/>
  <c r="J162"/>
  <c r="J64"/>
  <c r="E48"/>
  <c r="J81"/>
  <c r="J82"/>
  <c r="BE143"/>
  <c r="F54"/>
  <c r="F82"/>
  <c r="BE124"/>
  <c r="BE140"/>
  <c i="2" r="BK86"/>
  <c r="BK85"/>
  <c r="J85"/>
  <c i="3" r="BE91"/>
  <c r="BE167"/>
  <c r="BE97"/>
  <c r="BE105"/>
  <c r="BE114"/>
  <c r="BE130"/>
  <c r="BE159"/>
  <c r="BE163"/>
  <c r="BE133"/>
  <c r="BE156"/>
  <c r="BE88"/>
  <c r="BE111"/>
  <c r="BE146"/>
  <c r="J52"/>
  <c r="BE94"/>
  <c r="BE102"/>
  <c r="BE117"/>
  <c r="BE121"/>
  <c r="BE137"/>
  <c r="BE108"/>
  <c r="BE151"/>
  <c r="BE127"/>
  <c i="2" r="BE91"/>
  <c r="BE116"/>
  <c r="BE185"/>
  <c r="BE88"/>
  <c r="BE138"/>
  <c r="F54"/>
  <c r="BE110"/>
  <c r="BE132"/>
  <c r="BE102"/>
  <c r="BE119"/>
  <c r="BE161"/>
  <c r="J54"/>
  <c r="J79"/>
  <c r="BE128"/>
  <c r="BE169"/>
  <c r="E48"/>
  <c r="BE97"/>
  <c r="BE181"/>
  <c r="F55"/>
  <c r="BE94"/>
  <c r="BE107"/>
  <c r="BE113"/>
  <c r="BE122"/>
  <c r="BE144"/>
  <c r="J55"/>
  <c r="BE141"/>
  <c r="BE158"/>
  <c r="BE174"/>
  <c r="BE149"/>
  <c r="BE164"/>
  <c r="BE178"/>
  <c r="BE125"/>
  <c r="BE135"/>
  <c r="BE154"/>
  <c i="3" r="F36"/>
  <c i="1" r="BC56"/>
  <c i="3" r="F34"/>
  <c i="1" r="BA56"/>
  <c i="2" r="F35"/>
  <c i="1" r="BB55"/>
  <c i="2" r="F37"/>
  <c i="1" r="BD55"/>
  <c i="3" r="F35"/>
  <c i="1" r="BB56"/>
  <c i="3" r="J34"/>
  <c i="1" r="AW56"/>
  <c i="2" r="F36"/>
  <c i="1" r="BC55"/>
  <c i="3" r="F37"/>
  <c i="1" r="BD56"/>
  <c i="2" r="J30"/>
  <c r="F34"/>
  <c i="1" r="BA55"/>
  <c i="2" r="J34"/>
  <c i="1" r="AW55"/>
  <c i="2" l="1" r="T86"/>
  <c r="T85"/>
  <c i="3" r="T86"/>
  <c r="T85"/>
  <c r="P86"/>
  <c r="P85"/>
  <c i="1" r="AU56"/>
  <c i="2" r="P86"/>
  <c r="P85"/>
  <c i="1" r="AU55"/>
  <c i="3" r="BK86"/>
  <c r="J86"/>
  <c r="J60"/>
  <c i="1" r="AG55"/>
  <c i="2" r="J86"/>
  <c r="J60"/>
  <c r="J59"/>
  <c i="1" r="BB54"/>
  <c r="AX54"/>
  <c i="2" r="J33"/>
  <c i="1" r="AV55"/>
  <c r="AT55"/>
  <c r="AN55"/>
  <c r="BA54"/>
  <c r="W30"/>
  <c i="3" r="J33"/>
  <c i="1" r="AV56"/>
  <c r="AT56"/>
  <c r="BD54"/>
  <c r="W33"/>
  <c r="BC54"/>
  <c r="W32"/>
  <c i="3" r="F33"/>
  <c i="1" r="AZ56"/>
  <c i="2" r="F33"/>
  <c i="1" r="AZ55"/>
  <c i="3" l="1" r="BK85"/>
  <c r="J85"/>
  <c r="J59"/>
  <c i="2" r="J39"/>
  <c i="1" r="AU54"/>
  <c r="AZ54"/>
  <c r="AV54"/>
  <c r="AK29"/>
  <c r="AW54"/>
  <c r="AK30"/>
  <c r="W31"/>
  <c r="AY54"/>
  <c i="3" l="1" r="J30"/>
  <c i="1" r="AG56"/>
  <c r="AG54"/>
  <c r="AK26"/>
  <c r="AK35"/>
  <c r="AT54"/>
  <c r="W29"/>
  <c i="3" l="1" r="J39"/>
  <c i="1" r="AN54"/>
  <c r="AN56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<sst xmlns="http://schemas.openxmlformats.org/spreadsheetml/2006/main">
  <si>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</si>
  <si>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</si>
  <si>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</si>
  <si>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</si>
  <si>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</si>
  <si>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{82b2e84d-231f-4b3c-a765-63831f005c5e}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</si>
  <si>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</si>
  <si>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</si>
  <si>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</si>
  <si>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</si>
  <si>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</si>
  <si>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</si>
  <si>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</si>
  <si>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</si>
  <si>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</si>
  <si>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2422-ZY-05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</si>
  <si>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</si>
  <si>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</si>
  <si>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VŠPJ - Vybudování dvou přístaveb s výtahy, Tolstého 16, Jihlava 586 01</t>
  </si>
  <si>
    <t>KSO:</t>
  </si>
  <si>
    <t>CC-CZ:</t>
  </si>
  <si>
    <t>Místo:</t>
  </si>
  <si>
    <t xml:space="preserve"> </t>
  </si>
  <si>
    <t>Datum:</t>
  </si>
  <si>
    <t>21. 10. 2024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</si>
  <si>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</si>
  <si>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</si>
  <si>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</si>
  <si>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</si>
  <si>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</si>
  <si>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</si>
  <si>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</si>
  <si>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</si>
  <si>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</si>
  <si>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</si>
  <si>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</si>
  <si>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</si>
  <si>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</si>
  <si>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</si>
  <si>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</si>
  <si>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</si>
  <si>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</si>
  <si>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</si>
  <si>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</si>
  <si>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</si>
  <si>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</si>
  <si>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</si>
  <si>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</si>
  <si>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</si>
  <si>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</si>
  <si>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</si>
  <si>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</si>
  <si>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</si>
  <si>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</si>
  <si>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</si>
  <si>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</si>
  <si>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</si>
  <si>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</si>
  <si>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</si>
  <si>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</si>
  <si>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</si>
  <si>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</si>
  <si>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</si>
  <si>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</si>
  <si>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</si>
  <si>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</si>
  <si>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</si>
  <si>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</si>
  <si>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</si>
  <si>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</si>
  <si>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</si>
  <si>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</si>
  <si>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</si>
  <si>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</si>
  <si>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2422-ZY-05j</t>
  </si>
  <si>
    <t>VŠPJ - Vybudování dvou přístaveb s výtahy, JIŽNÍ KŘÍDLO, Vytápění</t>
  </si>
  <si>
    <t>STA</t>
  </si>
  <si>
    <t>1</t>
  </si>
  <si>
    <t>{704dd3fa-6e01-43e6-9dcd-c5441dd47ae1}</t>
  </si>
  <si>
    <t>2</t>
  </si>
  <si>
    <t>2422-ZY-05v</t>
  </si>
  <si>
    <t>VŠPJ - Vybudování dvou přístaveb s výtahy, VÝCHODNÍ KŘÍDLO, Vytápění</t>
  </si>
  <si>
    <t>{fdca2ac8-d0da-4499-be33-7c974ed6324d}</t>
  </si>
  <si>
    <t>KRYCÍ LIST SOUPISU PRACÍ</t>
  </si>
  <si>
    <t>Objekt:</t>
  </si>
  <si>
    <t>2422-ZY-05j - VŠPJ - Vybudování dvou přístaveb s výtahy, JIŽNÍ KŘÍDLO, Vytápění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</si>
  <si>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</si>
  <si>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</si>
  <si>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</si>
  <si>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</si>
  <si>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</si>
  <si>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</si>
  <si>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</si>
  <si>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</si>
  <si>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</si>
  <si>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</si>
  <si>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</si>
  <si>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</si>
  <si>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</si>
  <si>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</si>
  <si>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</si>
  <si>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</si>
  <si>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</si>
  <si>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</si>
  <si>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</si>
  <si>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</si>
  <si>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</si>
  <si>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</si>
  <si>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</si>
  <si>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</si>
  <si>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</si>
  <si>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</si>
  <si>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733</t>
  </si>
  <si>
    <t>Ústřední vytápění - rozvodné potrubí</t>
  </si>
  <si>
    <t>K</t>
  </si>
  <si>
    <t>733110803</t>
  </si>
  <si>
    <t>Demontáž potrubí ocelového závitového DN do 15</t>
  </si>
  <si>
    <t>m</t>
  </si>
  <si>
    <t>CS ÚRS 2024 02</t>
  </si>
  <si>
    <t>16</t>
  </si>
  <si>
    <t>1270284784</t>
  </si>
  <si>
    <t>PP</t>
  </si>
  <si>
    <t>Demontáž potrubí z trubek ocelových závitových DN do 15</t>
  </si>
  <si>
    <t>Online PSC</t>
  </si>
  <si>
    <t>https://podminky.urs.cz/item/CS_URS_2024_02/733110803</t>
  </si>
  <si>
    <t>733110806</t>
  </si>
  <si>
    <t>Demontáž potrubí ocelového závitového DN přes 15 do 32</t>
  </si>
  <si>
    <t>1626738975</t>
  </si>
  <si>
    <t>Demontáž potrubí z trubek ocelových závitových DN přes 15 do 32</t>
  </si>
  <si>
    <t>https://podminky.urs.cz/item/CS_URS_2024_02/733110806</t>
  </si>
  <si>
    <t>3</t>
  </si>
  <si>
    <t>733191913</t>
  </si>
  <si>
    <t>Zaslepení potrubí ocelového závitového zavařením a skováním DN 15</t>
  </si>
  <si>
    <t>kus</t>
  </si>
  <si>
    <t>1651691942</t>
  </si>
  <si>
    <t>Opravy rozvodů potrubí z trubek ocelových závitových normálních i zesílených zaslepení skováním a zavařením DN 15</t>
  </si>
  <si>
    <t>https://podminky.urs.cz/item/CS_URS_2024_02/733191913</t>
  </si>
  <si>
    <t>4</t>
  </si>
  <si>
    <t>733222302</t>
  </si>
  <si>
    <t>Potrubí měděné polotvrdé spojované lisováním D 15x1 mm</t>
  </si>
  <si>
    <t>-904133962</t>
  </si>
  <si>
    <t>Potrubí z trubek měděných polotvrdých spojovaných lisováním PN 16, T= +110°C Ø 15/1</t>
  </si>
  <si>
    <t>https://podminky.urs.cz/item/CS_URS_2024_02/733222302</t>
  </si>
  <si>
    <t>VV</t>
  </si>
  <si>
    <t>"1.PP+1.NP+2.NP+3.NP"</t>
  </si>
  <si>
    <t>10+10+11+14</t>
  </si>
  <si>
    <t>5</t>
  </si>
  <si>
    <t>733222303</t>
  </si>
  <si>
    <t>Potrubí měděné polotvrdé spojované lisováním D 18x1 mm</t>
  </si>
  <si>
    <t>1551884547</t>
  </si>
  <si>
    <t>Potrubí z trubek měděných polotvrdých spojovaných lisováním PN 16, T= +110°C Ø 18/1</t>
  </si>
  <si>
    <t>https://podminky.urs.cz/item/CS_URS_2024_02/733222303</t>
  </si>
  <si>
    <t>0+12+0+0</t>
  </si>
  <si>
    <t>6</t>
  </si>
  <si>
    <t>733224222</t>
  </si>
  <si>
    <t>Příplatek k potrubí měděnému za zhotovení přípojky z trubek měděných D 15x1 mm</t>
  </si>
  <si>
    <t>538128673</t>
  </si>
  <si>
    <t>Potrubí z trubek měděných Příplatek k cenám za zhotovení přípojky z trubek měděných Ø 15/1</t>
  </si>
  <si>
    <t>https://podminky.urs.cz/item/CS_URS_2024_02/733224222</t>
  </si>
  <si>
    <t>7</t>
  </si>
  <si>
    <t>733224223</t>
  </si>
  <si>
    <t>Příplatek k potrubí měděnému za zhotovení přípojky z trubek měděných D 18x1 mm</t>
  </si>
  <si>
    <t>1575503277</t>
  </si>
  <si>
    <t>Potrubí z trubek měděných Příplatek k cenám za zhotovení přípojky z trubek měděných Ø 18/1</t>
  </si>
  <si>
    <t>https://podminky.urs.cz/item/CS_URS_2024_02/733224223</t>
  </si>
  <si>
    <t>8</t>
  </si>
  <si>
    <t>733291101</t>
  </si>
  <si>
    <t>Zkouška těsnosti potrubí měděné D do 35x1,5</t>
  </si>
  <si>
    <t>1675169563</t>
  </si>
  <si>
    <t>Zkoušky těsnosti potrubí z trubek měděných Ø do 35/1,5</t>
  </si>
  <si>
    <t>https://podminky.urs.cz/item/CS_URS_2024_02/733291101</t>
  </si>
  <si>
    <t>9</t>
  </si>
  <si>
    <t>733293903</t>
  </si>
  <si>
    <t>Vsazení odbočky na potrubí měděné o rozměru D 18x1 mm</t>
  </si>
  <si>
    <t>990076873</t>
  </si>
  <si>
    <t>Opravy rozvodů potrubí z trubek měděných vsazení odbočky na stávající potrubí o rozměrech Ø 18/1</t>
  </si>
  <si>
    <t>https://podminky.urs.cz/item/CS_URS_2024_02/733293903</t>
  </si>
  <si>
    <t>10</t>
  </si>
  <si>
    <t>733811231</t>
  </si>
  <si>
    <t>Ochrana potrubí ústředního vytápění termoizolačními trubicemi z PE tl přes 9 do 13 mm DN do 22 mm</t>
  </si>
  <si>
    <t>171136301</t>
  </si>
  <si>
    <t>Ochrana potrubí termoizolačními trubicemi z pěnového polyetylenu PE přilepenými v příčných a podélných spojích, tloušťky izolace přes 9 do 13 mm, vnitřního průměru izolace DN do 22 mm</t>
  </si>
  <si>
    <t>https://podminky.urs.cz/item/CS_URS_2024_02/733811231</t>
  </si>
  <si>
    <t>11</t>
  </si>
  <si>
    <t>733811241</t>
  </si>
  <si>
    <t>Ochrana potrubí ústředního vytápění termoizolačními trubicemi z PE tl přes 13 do 20 mm DN do 22 mm</t>
  </si>
  <si>
    <t>1572948781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</si>
  <si>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</si>
  <si>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https://podminky.urs.cz/item/CS_URS_2024_02/733811241</t>
  </si>
  <si>
    <t>733890102</t>
  </si>
  <si>
    <t>Zmrazení potrubí ocelového, měděného nebo plastového D přes 22 do 54 mm</t>
  </si>
  <si>
    <t>12186270</t>
  </si>
  <si>
    <t>Zmrazení stávajícího potrubí z trubek ocelových, měděných nebo plastových (za provozu) Ø přes 22 do Ø 54 mm</t>
  </si>
  <si>
    <t>https://podminky.urs.cz/item/CS_URS_2024_02/733890102</t>
  </si>
  <si>
    <t>13</t>
  </si>
  <si>
    <t>998733102</t>
  </si>
  <si>
    <t>Přesun hmot tonážní pro rozvody potrubí v objektech v přes 6 do 12 m</t>
  </si>
  <si>
    <t>t</t>
  </si>
  <si>
    <t>563190428</t>
  </si>
  <si>
    <t>Přesun hmot pro rozvody potrubí stanovený z hmotnosti přesunovaného materiálu vodorovná dopravní vzdálenost do 50 m základní v objektech výšky přes 6 do 12 m</t>
  </si>
  <si>
    <t>https://podminky.urs.cz/item/CS_URS_2024_02/998733102</t>
  </si>
  <si>
    <t>734</t>
  </si>
  <si>
    <t>Ústřední vytápění - armatury</t>
  </si>
  <si>
    <t>14</t>
  </si>
  <si>
    <t>734200821</t>
  </si>
  <si>
    <t>Demontáž armatury závitové se dvěma závity přes G 1/2 do G 1/2</t>
  </si>
  <si>
    <t>1105375344</t>
  </si>
  <si>
    <t>Demontáž armatur závitových se dvěma závity do G 1/2</t>
  </si>
  <si>
    <t>https://podminky.urs.cz/item/CS_URS_2024_02/734200821</t>
  </si>
  <si>
    <t>15</t>
  </si>
  <si>
    <t>734211112</t>
  </si>
  <si>
    <t>Ventil závitový odvzdušňovací G 1/4 PN 10 do 120°C otopných těles</t>
  </si>
  <si>
    <t>325406736</t>
  </si>
  <si>
    <t>Ventily odvzdušňovací závitové otopných těles PN 6 do 120°C G 1/4</t>
  </si>
  <si>
    <t>https://podminky.urs.cz/item/CS_URS_2024_02/734211112</t>
  </si>
  <si>
    <t>734221684</t>
  </si>
  <si>
    <t>Termostatická hlavice kapalinová PN 10 do 110°C pro veřejné prostory</t>
  </si>
  <si>
    <t>-764139001</t>
  </si>
  <si>
    <t>Ventily regulační závitové hlavice termostatické pro ovládání ventilů PN 10 do 110°C kapalinové pro veřejné prostory</t>
  </si>
  <si>
    <t>https://podminky.urs.cz/item/CS_URS_2024_02/734221684</t>
  </si>
  <si>
    <t>17</t>
  </si>
  <si>
    <t>734261402</t>
  </si>
  <si>
    <t>Armatura připojovací rohová G 1/2x18 PN 10 do 110°C radiátorů typu VK</t>
  </si>
  <si>
    <t>-788692531</t>
  </si>
  <si>
    <t>Šroubení připojovací armatury radiátorů VK PN 10 do 110°C, regulační uzavíratelné rohové G 1/2 x 18</t>
  </si>
  <si>
    <t>https://podminky.urs.cz/item/CS_URS_2024_02/734261402</t>
  </si>
  <si>
    <t>18</t>
  </si>
  <si>
    <t>734291122</t>
  </si>
  <si>
    <t>Kohout plnící a vypouštěcí G 3/8 PN 10 do 90°C závitový</t>
  </si>
  <si>
    <t>80292848</t>
  </si>
  <si>
    <t>Ostatní armatury kohouty plnicí a vypouštěcí PN 10 do 90°C G 3/8</t>
  </si>
  <si>
    <t>https://podminky.urs.cz/item/CS_URS_2024_02/734291122</t>
  </si>
  <si>
    <t>4+0+0+0</t>
  </si>
  <si>
    <t>19</t>
  </si>
  <si>
    <t>734292714</t>
  </si>
  <si>
    <t>Kohout kulový přímý G 3/4 PN 42 do 185°C vnitřní závit</t>
  </si>
  <si>
    <t>-1330741778</t>
  </si>
  <si>
    <t>Ostatní armatury kulové kohouty PN 42 do 185°C přímé vnitřní závit G 3/4</t>
  </si>
  <si>
    <t>https://podminky.urs.cz/item/CS_URS_2024_02/734292714</t>
  </si>
  <si>
    <t>2+0+0+0</t>
  </si>
  <si>
    <t>20</t>
  </si>
  <si>
    <t>998734102</t>
  </si>
  <si>
    <t>Přesun hmot tonážní pro armatury v objektech v přes 6 do 12 m</t>
  </si>
  <si>
    <t>1830526783</t>
  </si>
  <si>
    <t>Přesun hmot pro armatury stanovený z hmotnosti přesunovaného materiálu vodorovná dopravní vzdálenost do 50 m základní v objektech výšky přes 6 do 12 m</t>
  </si>
  <si>
    <t>https://podminky.urs.cz/item/CS_URS_2024_02/998734102</t>
  </si>
  <si>
    <t>735</t>
  </si>
  <si>
    <t>Ústřední vytápění - otopná tělesa</t>
  </si>
  <si>
    <t>735000912</t>
  </si>
  <si>
    <t>Vyregulování ventilu nebo kohoutu dvojregulačního s termostatickým ovládáním</t>
  </si>
  <si>
    <t>189151079</t>
  </si>
  <si>
    <t>Regulace otopného systému při opravách vyregulování dvojregulačních ventilů a kohoutů s termostatickým ovládáním</t>
  </si>
  <si>
    <t>https://podminky.urs.cz/item/CS_URS_2024_02/735000912</t>
  </si>
  <si>
    <t>22</t>
  </si>
  <si>
    <t>735111810</t>
  </si>
  <si>
    <t>Demontáž otopného tělesa litinového článkového</t>
  </si>
  <si>
    <t>m2</t>
  </si>
  <si>
    <t>389318829</t>
  </si>
  <si>
    <t>Demontáž otopných těles litinových článkových</t>
  </si>
  <si>
    <t>https://podminky.urs.cz/item/CS_URS_2024_02/735111810</t>
  </si>
  <si>
    <t>23</t>
  </si>
  <si>
    <t>735152179</t>
  </si>
  <si>
    <t>Otopné těleso panel VK jednodeskové bez přídavné přestupní plochy výška/délka 600/1200 mm výkon 725 W</t>
  </si>
  <si>
    <t>704928478</t>
  </si>
  <si>
    <t>Otopná tělesa panelová VK jednodesková PN 1,0 MPa, T do 110°C bez přídavné přestupní plochy výšky tělesa 600 mm stavební délky / výkonu 1200 mm / 725 W</t>
  </si>
  <si>
    <t>https://podminky.urs.cz/item/CS_URS_2024_02/735152179</t>
  </si>
  <si>
    <t>0+0+1+2</t>
  </si>
  <si>
    <t>24</t>
  </si>
  <si>
    <t>735152180</t>
  </si>
  <si>
    <t>Otopné těleso panel VK jednodeskové bez přídavné přestupní plochy výška/délka 600/1400 mm výkon 846 W</t>
  </si>
  <si>
    <t>-1106486070</t>
  </si>
  <si>
    <t>Otopná tělesa panelová VK jednodesková PN 1,0 MPa, T do 110°C bez přídavné přestupní plochy výšky tělesa 600 mm stavební délky / výkonu 1400 mm / 846 W</t>
  </si>
  <si>
    <t>https://podminky.urs.cz/item/CS_URS_2024_02/735152180</t>
  </si>
  <si>
    <t>0+1+0+0</t>
  </si>
  <si>
    <t>25</t>
  </si>
  <si>
    <t>998735102</t>
  </si>
  <si>
    <t>Přesun hmot tonážní pro otopná tělesa v objektech v přes 6 do 12 m</t>
  </si>
  <si>
    <t>-1482830938</t>
  </si>
  <si>
    <t>Přesun hmot pro otopná tělesa stanovený z hmotnosti přesunovaného materiálu vodorovná dopravní vzdálenost do 50 m základní v objektech výšky přes 6 do 12 m</t>
  </si>
  <si>
    <t>https://podminky.urs.cz/item/CS_URS_2024_02/998735102</t>
  </si>
  <si>
    <t>783</t>
  </si>
  <si>
    <t>Dokončovací práce - nátěry</t>
  </si>
  <si>
    <t>26</t>
  </si>
  <si>
    <t>783617147</t>
  </si>
  <si>
    <t>Krycí dvojnásobný syntetický nátěr litinových otopných těles</t>
  </si>
  <si>
    <t>311434431</t>
  </si>
  <si>
    <t>Krycí nátěr (email) otopných těles litinových dvojnásobný syntetický</t>
  </si>
  <si>
    <t>https://podminky.urs.cz/item/CS_URS_2024_02/783617147</t>
  </si>
  <si>
    <t>27</t>
  </si>
  <si>
    <t>783617611</t>
  </si>
  <si>
    <t>Krycí dvojnásobný syntetický nátěr potrubí DN do 50 mm</t>
  </si>
  <si>
    <t>421248343</t>
  </si>
  <si>
    <t>Krycí nátěr (email) armatur a kovových potrubí potrubí do DN 50 mm dvojnásobný syntetický standardní</t>
  </si>
  <si>
    <t>https://podminky.urs.cz/item/CS_URS_2024_02/783617611</t>
  </si>
  <si>
    <t>HZS</t>
  </si>
  <si>
    <t>Hodinové zúčtovací sazby</t>
  </si>
  <si>
    <t>28</t>
  </si>
  <si>
    <t>HZS2222</t>
  </si>
  <si>
    <t>Hodinová zúčtovací sazba topenář odborný</t>
  </si>
  <si>
    <t>hod</t>
  </si>
  <si>
    <t>512</t>
  </si>
  <si>
    <t>-1159136837</t>
  </si>
  <si>
    <t>Hodinové zúčtovací sazby profesí PSV provádění stavebních instalací topenář odborný</t>
  </si>
  <si>
    <t>https://podminky.urs.cz/item/CS_URS_2024_02/HZS2222</t>
  </si>
  <si>
    <t>"odstavení a vypuštění části rozvodů, zpětné napuštění, vyzkoušení a vyregulování"</t>
  </si>
  <si>
    <t>2422-ZY-05v - VŠPJ - Vybudování dvou přístaveb s výtahy, VÝCHODNÍ KŘÍDLO, Vytápění</t>
  </si>
  <si>
    <t>-1344312408</t>
  </si>
  <si>
    <t>-979814217</t>
  </si>
  <si>
    <t>1423092387</t>
  </si>
  <si>
    <t>-967599250</t>
  </si>
  <si>
    <t>"1.NP+2.NP+3.NP"</t>
  </si>
  <si>
    <t>12+12+18</t>
  </si>
  <si>
    <t>674935537</t>
  </si>
  <si>
    <t>2050333004</t>
  </si>
  <si>
    <t>733293902</t>
  </si>
  <si>
    <t>Vsazení odbočky na potrubí měděné o rozměru D 15x1 mm</t>
  </si>
  <si>
    <t>1373659993</t>
  </si>
  <si>
    <t>Opravy rozvodů potrubí z trubek měděných vsazení odbočky na stávající potrubí o rozměrech Ø 15/1</t>
  </si>
  <si>
    <t>https://podminky.urs.cz/item/CS_URS_2024_02/733293902</t>
  </si>
  <si>
    <t>2042952464</t>
  </si>
  <si>
    <t>1728717162</t>
  </si>
  <si>
    <t>-548222357</t>
  </si>
  <si>
    <t>994423899</t>
  </si>
  <si>
    <t>790332092</t>
  </si>
  <si>
    <t>-283950443</t>
  </si>
  <si>
    <t>-653580932</t>
  </si>
  <si>
    <t>-1919181559</t>
  </si>
  <si>
    <t>-964140726</t>
  </si>
  <si>
    <t>-437334805</t>
  </si>
  <si>
    <t>735151821</t>
  </si>
  <si>
    <t>Demontáž otopného tělesa panelového dvouřadého dl do 1500 mm</t>
  </si>
  <si>
    <t>-268429904</t>
  </si>
  <si>
    <t>Demontáž otopných těles panelových dvouřadých stavební délky do 1500 mm</t>
  </si>
  <si>
    <t>https://podminky.urs.cz/item/CS_URS_2024_02/735151821</t>
  </si>
  <si>
    <t>735152376</t>
  </si>
  <si>
    <t>Otopné těleso panelové VK dvoudeskové bez přídavné přestupní plochy výška/délka 600/900 mm výkon 880 W</t>
  </si>
  <si>
    <t>-1636411840</t>
  </si>
  <si>
    <t>Otopná tělesa panelová VK dvoudesková PN 1,0 MPa, T do 110°C bez přídavné přestupní plochy výšky tělesa 600 mm stavební délky / výkonu 900 mm / 880 W</t>
  </si>
  <si>
    <t>https://podminky.urs.cz/item/CS_URS_2024_02/735152376</t>
  </si>
  <si>
    <t>1+0+0</t>
  </si>
  <si>
    <t>735152377</t>
  </si>
  <si>
    <t>Otopné těleso panel VK dvoudeskové bez přídavné přestupní plochy výška/délka 600/1000 mm výkon 978 W</t>
  </si>
  <si>
    <t>-2048322947</t>
  </si>
  <si>
    <t>Otopná tělesa panelová VK dvoudesková PN 1,0 MPa, T do 110°C bez přídavné přestupní plochy výšky tělesa 600 mm stavební délky / výkonu 1000 mm / 978 W</t>
  </si>
  <si>
    <t>https://podminky.urs.cz/item/CS_URS_2024_02/735152377</t>
  </si>
  <si>
    <t>0+1+1</t>
  </si>
  <si>
    <t>735192923</t>
  </si>
  <si>
    <t>Zpětná montáž otopného tělesa panelového dvouřadého do 1500 mm</t>
  </si>
  <si>
    <t>1281802655</t>
  </si>
  <si>
    <t>Ostatní opravy otopných těles zpětná montáž otopných těles panelových dvouřadých do 1500 mm</t>
  </si>
  <si>
    <t>https://podminky.urs.cz/item/CS_URS_2024_02/735192923</t>
  </si>
  <si>
    <t>-1440536816</t>
  </si>
  <si>
    <t>-1284175941</t>
  </si>
  <si>
    <t>956674922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</si>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</sst>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33110803" TargetMode="External" /><Relationship Id="rId2" Type="http://schemas.openxmlformats.org/officeDocument/2006/relationships/hyperlink" Target="https://podminky.urs.cz/item/CS_URS_2024_02/733110806" TargetMode="External" /><Relationship Id="rId3" Type="http://schemas.openxmlformats.org/officeDocument/2006/relationships/hyperlink" Target="https://podminky.urs.cz/item/CS_URS_2024_02/733191913" TargetMode="External" /><Relationship Id="rId4" Type="http://schemas.openxmlformats.org/officeDocument/2006/relationships/hyperlink" Target="https://podminky.urs.cz/item/CS_URS_2024_02/733222302" TargetMode="External" /><Relationship Id="rId5" Type="http://schemas.openxmlformats.org/officeDocument/2006/relationships/hyperlink" Target="https://podminky.urs.cz/item/CS_URS_2024_02/733222303" TargetMode="External" /><Relationship Id="rId6" Type="http://schemas.openxmlformats.org/officeDocument/2006/relationships/hyperlink" Target="https://podminky.urs.cz/item/CS_URS_2024_02/733224222" TargetMode="External" /><Relationship Id="rId7" Type="http://schemas.openxmlformats.org/officeDocument/2006/relationships/hyperlink" Target="https://podminky.urs.cz/item/CS_URS_2024_02/733224223" TargetMode="External" /><Relationship Id="rId8" Type="http://schemas.openxmlformats.org/officeDocument/2006/relationships/hyperlink" Target="https://podminky.urs.cz/item/CS_URS_2024_02/733291101" TargetMode="External" /><Relationship Id="rId9" Type="http://schemas.openxmlformats.org/officeDocument/2006/relationships/hyperlink" Target="https://podminky.urs.cz/item/CS_URS_2024_02/733293903" TargetMode="External" /><Relationship Id="rId10" Type="http://schemas.openxmlformats.org/officeDocument/2006/relationships/hyperlink" Target="https://podminky.urs.cz/item/CS_URS_2024_02/733811231" TargetMode="External" /><Relationship Id="rId11" Type="http://schemas.openxmlformats.org/officeDocument/2006/relationships/hyperlink" Target="https://podminky.urs.cz/item/CS_URS_2024_02/733811241" TargetMode="External" /><Relationship Id="rId12" Type="http://schemas.openxmlformats.org/officeDocument/2006/relationships/hyperlink" Target="https://podminky.urs.cz/item/CS_URS_2024_02/733890102" TargetMode="External" /><Relationship Id="rId13" Type="http://schemas.openxmlformats.org/officeDocument/2006/relationships/hyperlink" Target="https://podminky.urs.cz/item/CS_URS_2024_02/998733102" TargetMode="External" /><Relationship Id="rId14" Type="http://schemas.openxmlformats.org/officeDocument/2006/relationships/hyperlink" Target="https://podminky.urs.cz/item/CS_URS_2024_02/734200821" TargetMode="External" /><Relationship Id="rId15" Type="http://schemas.openxmlformats.org/officeDocument/2006/relationships/hyperlink" Target="https://podminky.urs.cz/item/CS_URS_2024_02/734211112" TargetMode="External" /><Relationship Id="rId16" Type="http://schemas.openxmlformats.org/officeDocument/2006/relationships/hyperlink" Target="https://podminky.urs.cz/item/CS_URS_2024_02/734221684" TargetMode="External" /><Relationship Id="rId17" Type="http://schemas.openxmlformats.org/officeDocument/2006/relationships/hyperlink" Target="https://podminky.urs.cz/item/CS_URS_2024_02/734261402" TargetMode="External" /><Relationship Id="rId18" Type="http://schemas.openxmlformats.org/officeDocument/2006/relationships/hyperlink" Target="https://podminky.urs.cz/item/CS_URS_2024_02/734291122" TargetMode="External" /><Relationship Id="rId19" Type="http://schemas.openxmlformats.org/officeDocument/2006/relationships/hyperlink" Target="https://podminky.urs.cz/item/CS_URS_2024_02/734292714" TargetMode="External" /><Relationship Id="rId20" Type="http://schemas.openxmlformats.org/officeDocument/2006/relationships/hyperlink" Target="https://podminky.urs.cz/item/CS_URS_2024_02/998734102" TargetMode="External" /><Relationship Id="rId21" Type="http://schemas.openxmlformats.org/officeDocument/2006/relationships/hyperlink" Target="https://podminky.urs.cz/item/CS_URS_2024_02/735000912" TargetMode="External" /><Relationship Id="rId22" Type="http://schemas.openxmlformats.org/officeDocument/2006/relationships/hyperlink" Target="https://podminky.urs.cz/item/CS_URS_2024_02/735111810" TargetMode="External" /><Relationship Id="rId23" Type="http://schemas.openxmlformats.org/officeDocument/2006/relationships/hyperlink" Target="https://podminky.urs.cz/item/CS_URS_2024_02/735152179" TargetMode="External" /><Relationship Id="rId24" Type="http://schemas.openxmlformats.org/officeDocument/2006/relationships/hyperlink" Target="https://podminky.urs.cz/item/CS_URS_2024_02/735152180" TargetMode="External" /><Relationship Id="rId25" Type="http://schemas.openxmlformats.org/officeDocument/2006/relationships/hyperlink" Target="https://podminky.urs.cz/item/CS_URS_2024_02/998735102" TargetMode="External" /><Relationship Id="rId26" Type="http://schemas.openxmlformats.org/officeDocument/2006/relationships/hyperlink" Target="https://podminky.urs.cz/item/CS_URS_2024_02/783617147" TargetMode="External" /><Relationship Id="rId27" Type="http://schemas.openxmlformats.org/officeDocument/2006/relationships/hyperlink" Target="https://podminky.urs.cz/item/CS_URS_2024_02/783617611" TargetMode="External" /><Relationship Id="rId28" Type="http://schemas.openxmlformats.org/officeDocument/2006/relationships/hyperlink" Target="https://podminky.urs.cz/item/CS_URS_2024_02/HZS2222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33110803" TargetMode="External" /><Relationship Id="rId2" Type="http://schemas.openxmlformats.org/officeDocument/2006/relationships/hyperlink" Target="https://podminky.urs.cz/item/CS_URS_2024_02/733110806" TargetMode="External" /><Relationship Id="rId3" Type="http://schemas.openxmlformats.org/officeDocument/2006/relationships/hyperlink" Target="https://podminky.urs.cz/item/CS_URS_2024_02/733191913" TargetMode="External" /><Relationship Id="rId4" Type="http://schemas.openxmlformats.org/officeDocument/2006/relationships/hyperlink" Target="https://podminky.urs.cz/item/CS_URS_2024_02/733222302" TargetMode="External" /><Relationship Id="rId5" Type="http://schemas.openxmlformats.org/officeDocument/2006/relationships/hyperlink" Target="https://podminky.urs.cz/item/CS_URS_2024_02/733224222" TargetMode="External" /><Relationship Id="rId6" Type="http://schemas.openxmlformats.org/officeDocument/2006/relationships/hyperlink" Target="https://podminky.urs.cz/item/CS_URS_2024_02/733291101" TargetMode="External" /><Relationship Id="rId7" Type="http://schemas.openxmlformats.org/officeDocument/2006/relationships/hyperlink" Target="https://podminky.urs.cz/item/CS_URS_2024_02/733293902" TargetMode="External" /><Relationship Id="rId8" Type="http://schemas.openxmlformats.org/officeDocument/2006/relationships/hyperlink" Target="https://podminky.urs.cz/item/CS_URS_2024_02/733811231" TargetMode="External" /><Relationship Id="rId9" Type="http://schemas.openxmlformats.org/officeDocument/2006/relationships/hyperlink" Target="https://podminky.urs.cz/item/CS_URS_2024_02/733890102" TargetMode="External" /><Relationship Id="rId10" Type="http://schemas.openxmlformats.org/officeDocument/2006/relationships/hyperlink" Target="https://podminky.urs.cz/item/CS_URS_2024_02/998733102" TargetMode="External" /><Relationship Id="rId11" Type="http://schemas.openxmlformats.org/officeDocument/2006/relationships/hyperlink" Target="https://podminky.urs.cz/item/CS_URS_2024_02/734200821" TargetMode="External" /><Relationship Id="rId12" Type="http://schemas.openxmlformats.org/officeDocument/2006/relationships/hyperlink" Target="https://podminky.urs.cz/item/CS_URS_2024_02/734211112" TargetMode="External" /><Relationship Id="rId13" Type="http://schemas.openxmlformats.org/officeDocument/2006/relationships/hyperlink" Target="https://podminky.urs.cz/item/CS_URS_2024_02/734221684" TargetMode="External" /><Relationship Id="rId14" Type="http://schemas.openxmlformats.org/officeDocument/2006/relationships/hyperlink" Target="https://podminky.urs.cz/item/CS_URS_2024_02/734261402" TargetMode="External" /><Relationship Id="rId15" Type="http://schemas.openxmlformats.org/officeDocument/2006/relationships/hyperlink" Target="https://podminky.urs.cz/item/CS_URS_2024_02/998734102" TargetMode="External" /><Relationship Id="rId16" Type="http://schemas.openxmlformats.org/officeDocument/2006/relationships/hyperlink" Target="https://podminky.urs.cz/item/CS_URS_2024_02/735000912" TargetMode="External" /><Relationship Id="rId17" Type="http://schemas.openxmlformats.org/officeDocument/2006/relationships/hyperlink" Target="https://podminky.urs.cz/item/CS_URS_2024_02/735111810" TargetMode="External" /><Relationship Id="rId18" Type="http://schemas.openxmlformats.org/officeDocument/2006/relationships/hyperlink" Target="https://podminky.urs.cz/item/CS_URS_2024_02/735151821" TargetMode="External" /><Relationship Id="rId19" Type="http://schemas.openxmlformats.org/officeDocument/2006/relationships/hyperlink" Target="https://podminky.urs.cz/item/CS_URS_2024_02/735152376" TargetMode="External" /><Relationship Id="rId20" Type="http://schemas.openxmlformats.org/officeDocument/2006/relationships/hyperlink" Target="https://podminky.urs.cz/item/CS_URS_2024_02/735152377" TargetMode="External" /><Relationship Id="rId21" Type="http://schemas.openxmlformats.org/officeDocument/2006/relationships/hyperlink" Target="https://podminky.urs.cz/item/CS_URS_2024_02/735192923" TargetMode="External" /><Relationship Id="rId22" Type="http://schemas.openxmlformats.org/officeDocument/2006/relationships/hyperlink" Target="https://podminky.urs.cz/item/CS_URS_2024_02/998735102" TargetMode="External" /><Relationship Id="rId23" Type="http://schemas.openxmlformats.org/officeDocument/2006/relationships/hyperlink" Target="https://podminky.urs.cz/item/CS_URS_2024_02/783617611" TargetMode="External" /><Relationship Id="rId24" Type="http://schemas.openxmlformats.org/officeDocument/2006/relationships/hyperlink" Target="https://podminky.urs.cz/item/CS_URS_2024_02/HZS2222" TargetMode="External" /><Relationship Id="rId2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22</v>
      </c>
      <c r="AK11" s="32" t="s">
        <v>27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28</v>
      </c>
      <c r="AK13" s="32" t="s">
        <v>26</v>
      </c>
      <c r="AN13" s="34" t="s">
        <v>29</v>
      </c>
      <c r="AR13" s="22"/>
      <c r="BE13" s="31"/>
      <c r="BS13" s="19" t="s">
        <v>7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30</v>
      </c>
      <c r="AK16" s="32" t="s">
        <v>26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22</v>
      </c>
      <c r="AK17" s="32" t="s">
        <v>27</v>
      </c>
      <c r="AN17" s="27" t="s">
        <v>3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32</v>
      </c>
      <c r="AK19" s="32" t="s">
        <v>26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22</v>
      </c>
      <c r="AK20" s="32" t="s">
        <v>27</v>
      </c>
      <c r="AN20" s="27" t="s">
        <v>3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33</v>
      </c>
      <c r="AR22" s="22"/>
      <c r="BE22" s="31"/>
    </row>
    <row r="23" s="1" customFormat="1" ht="47.25" customHeight="1">
      <c r="B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32" t="s">
        <v>40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41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2422-ZY-05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VŠPJ - Vybudování dvou přístaveb s výtahy, Tolstého 16, Jihlava 586 01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21. 10. 2024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30</v>
      </c>
      <c r="AJ49" s="38"/>
      <c r="AK49" s="38"/>
      <c r="AL49" s="38"/>
      <c r="AM49" s="65" t="str">
        <f>IF(E17="","",E17)</f>
        <v xml:space="preserve"> </v>
      </c>
      <c r="AN49" s="4"/>
      <c r="AO49" s="4"/>
      <c r="AP49" s="4"/>
      <c r="AQ49" s="38"/>
      <c r="AR49" s="39"/>
      <c r="AS49" s="66" t="s">
        <v>49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28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32</v>
      </c>
      <c r="AJ50" s="38"/>
      <c r="AK50" s="38"/>
      <c r="AL50" s="38"/>
      <c r="AM50" s="65" t="str">
        <f>IF(E20="","",E20)</f>
        <v xml:space="preserve"> 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50</v>
      </c>
      <c r="D52" s="75"/>
      <c r="E52" s="75"/>
      <c r="F52" s="75"/>
      <c r="G52" s="75"/>
      <c r="H52" s="76"/>
      <c r="I52" s="77" t="s">
        <v>51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52</v>
      </c>
      <c r="AH52" s="75"/>
      <c r="AI52" s="75"/>
      <c r="AJ52" s="75"/>
      <c r="AK52" s="75"/>
      <c r="AL52" s="75"/>
      <c r="AM52" s="75"/>
      <c r="AN52" s="77" t="s">
        <v>53</v>
      </c>
      <c r="AO52" s="75"/>
      <c r="AP52" s="75"/>
      <c r="AQ52" s="79" t="s">
        <v>54</v>
      </c>
      <c r="AR52" s="39"/>
      <c r="AS52" s="80" t="s">
        <v>55</v>
      </c>
      <c r="AT52" s="81" t="s">
        <v>56</v>
      </c>
      <c r="AU52" s="81" t="s">
        <v>57</v>
      </c>
      <c r="AV52" s="81" t="s">
        <v>58</v>
      </c>
      <c r="AW52" s="81" t="s">
        <v>59</v>
      </c>
      <c r="AX52" s="81" t="s">
        <v>60</v>
      </c>
      <c r="AY52" s="81" t="s">
        <v>61</v>
      </c>
      <c r="AZ52" s="81" t="s">
        <v>62</v>
      </c>
      <c r="BA52" s="81" t="s">
        <v>63</v>
      </c>
      <c r="BB52" s="81" t="s">
        <v>64</v>
      </c>
      <c r="BC52" s="81" t="s">
        <v>65</v>
      </c>
      <c r="BD52" s="82" t="s">
        <v>66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67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ROUND(SUM(AG55:AG56),2)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ROUND(SUM(AS55:AS56),2)</f>
        <v>0</v>
      </c>
      <c r="AT54" s="93">
        <f>ROUND(SUM(AV54:AW54),2)</f>
        <v>0</v>
      </c>
      <c r="AU54" s="94">
        <f>ROUND(SUM(AU55:AU56),5)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ROUND(SUM(AZ55:AZ56),2)</f>
        <v>0</v>
      </c>
      <c r="BA54" s="93">
        <f>ROUND(SUM(BA55:BA56),2)</f>
        <v>0</v>
      </c>
      <c r="BB54" s="93">
        <f>ROUND(SUM(BB55:BB56),2)</f>
        <v>0</v>
      </c>
      <c r="BC54" s="93">
        <f>ROUND(SUM(BC55:BC56),2)</f>
        <v>0</v>
      </c>
      <c r="BD54" s="95">
        <f>ROUND(SUM(BD55:BD56),2)</f>
        <v>0</v>
      </c>
      <c r="BE54" s="6"/>
      <c r="BS54" s="96" t="s">
        <v>68</v>
      </c>
      <c r="BT54" s="96" t="s">
        <v>69</v>
      </c>
      <c r="BU54" s="97" t="s">
        <v>70</v>
      </c>
      <c r="BV54" s="96" t="s">
        <v>71</v>
      </c>
      <c r="BW54" s="96" t="s">
        <v>5</v>
      </c>
      <c r="BX54" s="96" t="s">
        <v>72</v>
      </c>
      <c r="CL54" s="96" t="s">
        <v>3</v>
      </c>
    </row>
    <row r="55" s="7" customFormat="1" ht="24.75" customHeight="1">
      <c r="A55" s="98" t="s">
        <v>73</v>
      </c>
      <c r="B55" s="99"/>
      <c r="C55" s="100"/>
      <c r="D55" s="101" t="s">
        <v>74</v>
      </c>
      <c r="E55" s="101"/>
      <c r="F55" s="101"/>
      <c r="G55" s="101"/>
      <c r="H55" s="101"/>
      <c r="I55" s="102"/>
      <c r="J55" s="101" t="s">
        <v>75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'2422-ZY-05j - VŠPJ - Vybu...'!J30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76</v>
      </c>
      <c r="AR55" s="99"/>
      <c r="AS55" s="105">
        <v>0</v>
      </c>
      <c r="AT55" s="106">
        <f>ROUND(SUM(AV55:AW55),2)</f>
        <v>0</v>
      </c>
      <c r="AU55" s="107">
        <f>'2422-ZY-05j - VŠPJ - Vybu...'!P85</f>
        <v>0</v>
      </c>
      <c r="AV55" s="106">
        <f>'2422-ZY-05j - VŠPJ - Vybu...'!J33</f>
        <v>0</v>
      </c>
      <c r="AW55" s="106">
        <f>'2422-ZY-05j - VŠPJ - Vybu...'!J34</f>
        <v>0</v>
      </c>
      <c r="AX55" s="106">
        <f>'2422-ZY-05j - VŠPJ - Vybu...'!J35</f>
        <v>0</v>
      </c>
      <c r="AY55" s="106">
        <f>'2422-ZY-05j - VŠPJ - Vybu...'!J36</f>
        <v>0</v>
      </c>
      <c r="AZ55" s="106">
        <f>'2422-ZY-05j - VŠPJ - Vybu...'!F33</f>
        <v>0</v>
      </c>
      <c r="BA55" s="106">
        <f>'2422-ZY-05j - VŠPJ - Vybu...'!F34</f>
        <v>0</v>
      </c>
      <c r="BB55" s="106">
        <f>'2422-ZY-05j - VŠPJ - Vybu...'!F35</f>
        <v>0</v>
      </c>
      <c r="BC55" s="106">
        <f>'2422-ZY-05j - VŠPJ - Vybu...'!F36</f>
        <v>0</v>
      </c>
      <c r="BD55" s="108">
        <f>'2422-ZY-05j - VŠPJ - Vybu...'!F37</f>
        <v>0</v>
      </c>
      <c r="BE55" s="7"/>
      <c r="BT55" s="109" t="s">
        <v>77</v>
      </c>
      <c r="BV55" s="109" t="s">
        <v>71</v>
      </c>
      <c r="BW55" s="109" t="s">
        <v>78</v>
      </c>
      <c r="BX55" s="109" t="s">
        <v>5</v>
      </c>
      <c r="CL55" s="109" t="s">
        <v>3</v>
      </c>
      <c r="CM55" s="109" t="s">
        <v>79</v>
      </c>
    </row>
    <row r="56" s="7" customFormat="1" ht="24.75" customHeight="1">
      <c r="A56" s="98" t="s">
        <v>73</v>
      </c>
      <c r="B56" s="99"/>
      <c r="C56" s="100"/>
      <c r="D56" s="101" t="s">
        <v>80</v>
      </c>
      <c r="E56" s="101"/>
      <c r="F56" s="101"/>
      <c r="G56" s="101"/>
      <c r="H56" s="101"/>
      <c r="I56" s="102"/>
      <c r="J56" s="101" t="s">
        <v>81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3">
        <f>'2422-ZY-05v - VŠPJ - Vybu...'!J30</f>
        <v>0</v>
      </c>
      <c r="AH56" s="102"/>
      <c r="AI56" s="102"/>
      <c r="AJ56" s="102"/>
      <c r="AK56" s="102"/>
      <c r="AL56" s="102"/>
      <c r="AM56" s="102"/>
      <c r="AN56" s="103">
        <f>SUM(AG56,AT56)</f>
        <v>0</v>
      </c>
      <c r="AO56" s="102"/>
      <c r="AP56" s="102"/>
      <c r="AQ56" s="104" t="s">
        <v>76</v>
      </c>
      <c r="AR56" s="99"/>
      <c r="AS56" s="110">
        <v>0</v>
      </c>
      <c r="AT56" s="111">
        <f>ROUND(SUM(AV56:AW56),2)</f>
        <v>0</v>
      </c>
      <c r="AU56" s="112">
        <f>'2422-ZY-05v - VŠPJ - Vybu...'!P85</f>
        <v>0</v>
      </c>
      <c r="AV56" s="111">
        <f>'2422-ZY-05v - VŠPJ - Vybu...'!J33</f>
        <v>0</v>
      </c>
      <c r="AW56" s="111">
        <f>'2422-ZY-05v - VŠPJ - Vybu...'!J34</f>
        <v>0</v>
      </c>
      <c r="AX56" s="111">
        <f>'2422-ZY-05v - VŠPJ - Vybu...'!J35</f>
        <v>0</v>
      </c>
      <c r="AY56" s="111">
        <f>'2422-ZY-05v - VŠPJ - Vybu...'!J36</f>
        <v>0</v>
      </c>
      <c r="AZ56" s="111">
        <f>'2422-ZY-05v - VŠPJ - Vybu...'!F33</f>
        <v>0</v>
      </c>
      <c r="BA56" s="111">
        <f>'2422-ZY-05v - VŠPJ - Vybu...'!F34</f>
        <v>0</v>
      </c>
      <c r="BB56" s="111">
        <f>'2422-ZY-05v - VŠPJ - Vybu...'!F35</f>
        <v>0</v>
      </c>
      <c r="BC56" s="111">
        <f>'2422-ZY-05v - VŠPJ - Vybu...'!F36</f>
        <v>0</v>
      </c>
      <c r="BD56" s="113">
        <f>'2422-ZY-05v - VŠPJ - Vybu...'!F37</f>
        <v>0</v>
      </c>
      <c r="BE56" s="7"/>
      <c r="BT56" s="109" t="s">
        <v>77</v>
      </c>
      <c r="BV56" s="109" t="s">
        <v>71</v>
      </c>
      <c r="BW56" s="109" t="s">
        <v>82</v>
      </c>
      <c r="BX56" s="109" t="s">
        <v>5</v>
      </c>
      <c r="CL56" s="109" t="s">
        <v>3</v>
      </c>
      <c r="CM56" s="109" t="s">
        <v>79</v>
      </c>
    </row>
    <row r="57" s="2" customFormat="1" ht="30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9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39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2422-ZY-05j - VŠPJ - Vybu...'!C2" display="/"/>
    <hyperlink ref="A56" location="'2422-ZY-05v - VŠPJ - Vybu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83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VŠPJ - Vybudování dvou přístaveb s výtahy, Tolstého 16, Jihlava 586 01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84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85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21. 10. 2024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tr">
        <f>IF('Rekapitulace stavby'!AN10="","",'Rekapitulace stavby'!AN10)</f>
        <v/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26</v>
      </c>
      <c r="J20" s="27" t="str">
        <f>IF('Rekapitulace stavby'!AN16="","",'Rekapitulace stavby'!AN16)</f>
        <v/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33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35</v>
      </c>
      <c r="E30" s="38"/>
      <c r="F30" s="38"/>
      <c r="G30" s="38"/>
      <c r="H30" s="38"/>
      <c r="I30" s="38"/>
      <c r="J30" s="90">
        <f>ROUND(J85,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39</v>
      </c>
      <c r="E33" s="32" t="s">
        <v>40</v>
      </c>
      <c r="F33" s="122">
        <f>ROUND((SUM(BE85:BE189)),  2)</f>
        <v>0</v>
      </c>
      <c r="G33" s="38"/>
      <c r="H33" s="38"/>
      <c r="I33" s="123">
        <v>0.20999999999999999</v>
      </c>
      <c r="J33" s="122">
        <f>ROUND(((SUM(BE85:BE189))*I33),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2">
        <f>ROUND((SUM(BF85:BF189)),  2)</f>
        <v>0</v>
      </c>
      <c r="G34" s="38"/>
      <c r="H34" s="38"/>
      <c r="I34" s="123">
        <v>0.12</v>
      </c>
      <c r="J34" s="122">
        <f>ROUND(((SUM(BF85:BF189))*I34),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2">
        <f>ROUND((SUM(BG85:BG189)),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2">
        <f>ROUND((SUM(BH85:BH189)),  2)</f>
        <v>0</v>
      </c>
      <c r="G36" s="38"/>
      <c r="H36" s="38"/>
      <c r="I36" s="123">
        <v>0.12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2">
        <f>ROUND((SUM(BI85:BI189)),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45</v>
      </c>
      <c r="E39" s="76"/>
      <c r="F39" s="76"/>
      <c r="G39" s="126" t="s">
        <v>46</v>
      </c>
      <c r="H39" s="127" t="s">
        <v>47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86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VŠPJ - Vybudování dvou přístaveb s výtahy, Tolstého 16, Jihlava 586 01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84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2422-ZY-05j - VŠPJ - Vybudování dvou přístaveb s výtahy, JIŽNÍ KŘÍDLO, Vytápění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 xml:space="preserve"> </v>
      </c>
      <c r="G52" s="38"/>
      <c r="H52" s="38"/>
      <c r="I52" s="32" t="s">
        <v>23</v>
      </c>
      <c r="J52" s="64" t="str">
        <f>IF(J12="","",J12)</f>
        <v>21. 10. 2024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 xml:space="preserve"> </v>
      </c>
      <c r="G54" s="38"/>
      <c r="H54" s="38"/>
      <c r="I54" s="32" t="s">
        <v>30</v>
      </c>
      <c r="J54" s="36" t="str">
        <f>E21</f>
        <v xml:space="preserve"> 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38"/>
      <c r="E55" s="38"/>
      <c r="F55" s="27" t="str">
        <f>IF(E18="","",E18)</f>
        <v>Vyplň údaj</v>
      </c>
      <c r="G55" s="38"/>
      <c r="H55" s="38"/>
      <c r="I55" s="32" t="s">
        <v>32</v>
      </c>
      <c r="J55" s="36" t="str">
        <f>E24</f>
        <v xml:space="preserve">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87</v>
      </c>
      <c r="D57" s="124"/>
      <c r="E57" s="124"/>
      <c r="F57" s="124"/>
      <c r="G57" s="124"/>
      <c r="H57" s="124"/>
      <c r="I57" s="124"/>
      <c r="J57" s="131" t="s">
        <v>88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67</v>
      </c>
      <c r="D59" s="38"/>
      <c r="E59" s="38"/>
      <c r="F59" s="38"/>
      <c r="G59" s="38"/>
      <c r="H59" s="38"/>
      <c r="I59" s="38"/>
      <c r="J59" s="90">
        <f>J85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89</v>
      </c>
    </row>
    <row r="60" s="9" customFormat="1" ht="24.96" customHeight="1">
      <c r="A60" s="9"/>
      <c r="B60" s="133"/>
      <c r="C60" s="9"/>
      <c r="D60" s="134" t="s">
        <v>90</v>
      </c>
      <c r="E60" s="135"/>
      <c r="F60" s="135"/>
      <c r="G60" s="135"/>
      <c r="H60" s="135"/>
      <c r="I60" s="135"/>
      <c r="J60" s="136">
        <f>J86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91</v>
      </c>
      <c r="E61" s="139"/>
      <c r="F61" s="139"/>
      <c r="G61" s="139"/>
      <c r="H61" s="139"/>
      <c r="I61" s="139"/>
      <c r="J61" s="140">
        <f>J87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92</v>
      </c>
      <c r="E62" s="139"/>
      <c r="F62" s="139"/>
      <c r="G62" s="139"/>
      <c r="H62" s="139"/>
      <c r="I62" s="139"/>
      <c r="J62" s="140">
        <f>J131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93</v>
      </c>
      <c r="E63" s="139"/>
      <c r="F63" s="139"/>
      <c r="G63" s="139"/>
      <c r="H63" s="139"/>
      <c r="I63" s="139"/>
      <c r="J63" s="140">
        <f>J157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94</v>
      </c>
      <c r="E64" s="139"/>
      <c r="F64" s="139"/>
      <c r="G64" s="139"/>
      <c r="H64" s="139"/>
      <c r="I64" s="139"/>
      <c r="J64" s="140">
        <f>J177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33"/>
      <c r="C65" s="9"/>
      <c r="D65" s="134" t="s">
        <v>95</v>
      </c>
      <c r="E65" s="135"/>
      <c r="F65" s="135"/>
      <c r="G65" s="135"/>
      <c r="H65" s="135"/>
      <c r="I65" s="135"/>
      <c r="J65" s="136">
        <f>J184</f>
        <v>0</v>
      </c>
      <c r="K65" s="9"/>
      <c r="L65" s="13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8"/>
      <c r="B66" s="39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1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96</v>
      </c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17</v>
      </c>
      <c r="D74" s="38"/>
      <c r="E74" s="38"/>
      <c r="F74" s="38"/>
      <c r="G74" s="38"/>
      <c r="H74" s="38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38"/>
      <c r="D75" s="38"/>
      <c r="E75" s="115" t="str">
        <f>E7</f>
        <v>VŠPJ - Vybudování dvou přístaveb s výtahy, Tolstého 16, Jihlava 586 01</v>
      </c>
      <c r="F75" s="32"/>
      <c r="G75" s="32"/>
      <c r="H75" s="32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84</v>
      </c>
      <c r="D76" s="38"/>
      <c r="E76" s="38"/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38"/>
      <c r="D77" s="38"/>
      <c r="E77" s="62" t="str">
        <f>E9</f>
        <v>2422-ZY-05j - VŠPJ - Vybudování dvou přístaveb s výtahy, JIŽNÍ KŘÍDLO, Vytápění</v>
      </c>
      <c r="F77" s="38"/>
      <c r="G77" s="38"/>
      <c r="H77" s="38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38"/>
      <c r="E79" s="38"/>
      <c r="F79" s="27" t="str">
        <f>F12</f>
        <v xml:space="preserve"> </v>
      </c>
      <c r="G79" s="38"/>
      <c r="H79" s="38"/>
      <c r="I79" s="32" t="s">
        <v>23</v>
      </c>
      <c r="J79" s="64" t="str">
        <f>IF(J12="","",J12)</f>
        <v>21. 10. 2024</v>
      </c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38"/>
      <c r="E81" s="38"/>
      <c r="F81" s="27" t="str">
        <f>E15</f>
        <v xml:space="preserve"> </v>
      </c>
      <c r="G81" s="38"/>
      <c r="H81" s="38"/>
      <c r="I81" s="32" t="s">
        <v>30</v>
      </c>
      <c r="J81" s="36" t="str">
        <f>E21</f>
        <v xml:space="preserve"> </v>
      </c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38"/>
      <c r="E82" s="38"/>
      <c r="F82" s="27" t="str">
        <f>IF(E18="","",E18)</f>
        <v>Vyplň údaj</v>
      </c>
      <c r="G82" s="38"/>
      <c r="H82" s="38"/>
      <c r="I82" s="32" t="s">
        <v>32</v>
      </c>
      <c r="J82" s="36" t="str">
        <f>E24</f>
        <v xml:space="preserve"> </v>
      </c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41"/>
      <c r="B84" s="142"/>
      <c r="C84" s="143" t="s">
        <v>97</v>
      </c>
      <c r="D84" s="144" t="s">
        <v>54</v>
      </c>
      <c r="E84" s="144" t="s">
        <v>50</v>
      </c>
      <c r="F84" s="144" t="s">
        <v>51</v>
      </c>
      <c r="G84" s="144" t="s">
        <v>98</v>
      </c>
      <c r="H84" s="144" t="s">
        <v>99</v>
      </c>
      <c r="I84" s="144" t="s">
        <v>100</v>
      </c>
      <c r="J84" s="144" t="s">
        <v>88</v>
      </c>
      <c r="K84" s="145" t="s">
        <v>101</v>
      </c>
      <c r="L84" s="146"/>
      <c r="M84" s="80" t="s">
        <v>3</v>
      </c>
      <c r="N84" s="81" t="s">
        <v>39</v>
      </c>
      <c r="O84" s="81" t="s">
        <v>102</v>
      </c>
      <c r="P84" s="81" t="s">
        <v>103</v>
      </c>
      <c r="Q84" s="81" t="s">
        <v>104</v>
      </c>
      <c r="R84" s="81" t="s">
        <v>105</v>
      </c>
      <c r="S84" s="81" t="s">
        <v>106</v>
      </c>
      <c r="T84" s="82" t="s">
        <v>107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="2" customFormat="1" ht="22.8" customHeight="1">
      <c r="A85" s="38"/>
      <c r="B85" s="39"/>
      <c r="C85" s="87" t="s">
        <v>108</v>
      </c>
      <c r="D85" s="38"/>
      <c r="E85" s="38"/>
      <c r="F85" s="38"/>
      <c r="G85" s="38"/>
      <c r="H85" s="38"/>
      <c r="I85" s="38"/>
      <c r="J85" s="147">
        <f>BK85</f>
        <v>0</v>
      </c>
      <c r="K85" s="38"/>
      <c r="L85" s="39"/>
      <c r="M85" s="83"/>
      <c r="N85" s="68"/>
      <c r="O85" s="84"/>
      <c r="P85" s="148">
        <f>P86+P184</f>
        <v>0</v>
      </c>
      <c r="Q85" s="84"/>
      <c r="R85" s="148">
        <f>R86+R184</f>
        <v>0.12744</v>
      </c>
      <c r="S85" s="84"/>
      <c r="T85" s="149">
        <f>T86+T184</f>
        <v>0.24820000000000003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9" t="s">
        <v>68</v>
      </c>
      <c r="AU85" s="19" t="s">
        <v>89</v>
      </c>
      <c r="BK85" s="150">
        <f>BK86+BK184</f>
        <v>0</v>
      </c>
    </row>
    <row r="86" s="12" customFormat="1" ht="25.92" customHeight="1">
      <c r="A86" s="12"/>
      <c r="B86" s="151"/>
      <c r="C86" s="12"/>
      <c r="D86" s="152" t="s">
        <v>68</v>
      </c>
      <c r="E86" s="153" t="s">
        <v>109</v>
      </c>
      <c r="F86" s="153" t="s">
        <v>110</v>
      </c>
      <c r="G86" s="12"/>
      <c r="H86" s="12"/>
      <c r="I86" s="154"/>
      <c r="J86" s="155">
        <f>BK86</f>
        <v>0</v>
      </c>
      <c r="K86" s="12"/>
      <c r="L86" s="151"/>
      <c r="M86" s="156"/>
      <c r="N86" s="157"/>
      <c r="O86" s="157"/>
      <c r="P86" s="158">
        <f>P87+P131+P157+P177</f>
        <v>0</v>
      </c>
      <c r="Q86" s="157"/>
      <c r="R86" s="158">
        <f>R87+R131+R157+R177</f>
        <v>0.12744</v>
      </c>
      <c r="S86" s="157"/>
      <c r="T86" s="159">
        <f>T87+T131+T157+T177</f>
        <v>0.24820000000000003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2" t="s">
        <v>79</v>
      </c>
      <c r="AT86" s="160" t="s">
        <v>68</v>
      </c>
      <c r="AU86" s="160" t="s">
        <v>69</v>
      </c>
      <c r="AY86" s="152" t="s">
        <v>111</v>
      </c>
      <c r="BK86" s="161">
        <f>BK87+BK131+BK157+BK177</f>
        <v>0</v>
      </c>
    </row>
    <row r="87" s="12" customFormat="1" ht="22.8" customHeight="1">
      <c r="A87" s="12"/>
      <c r="B87" s="151"/>
      <c r="C87" s="12"/>
      <c r="D87" s="152" t="s">
        <v>68</v>
      </c>
      <c r="E87" s="162" t="s">
        <v>112</v>
      </c>
      <c r="F87" s="162" t="s">
        <v>113</v>
      </c>
      <c r="G87" s="12"/>
      <c r="H87" s="12"/>
      <c r="I87" s="154"/>
      <c r="J87" s="163">
        <f>BK87</f>
        <v>0</v>
      </c>
      <c r="K87" s="12"/>
      <c r="L87" s="151"/>
      <c r="M87" s="156"/>
      <c r="N87" s="157"/>
      <c r="O87" s="157"/>
      <c r="P87" s="158">
        <f>SUM(P88:P130)</f>
        <v>0</v>
      </c>
      <c r="Q87" s="157"/>
      <c r="R87" s="158">
        <f>SUM(R88:R130)</f>
        <v>0.046359999999999991</v>
      </c>
      <c r="S87" s="157"/>
      <c r="T87" s="159">
        <f>SUM(T88:T130)</f>
        <v>0.0084000000000000012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2" t="s">
        <v>79</v>
      </c>
      <c r="AT87" s="160" t="s">
        <v>68</v>
      </c>
      <c r="AU87" s="160" t="s">
        <v>77</v>
      </c>
      <c r="AY87" s="152" t="s">
        <v>111</v>
      </c>
      <c r="BK87" s="161">
        <f>SUM(BK88:BK130)</f>
        <v>0</v>
      </c>
    </row>
    <row r="88" s="2" customFormat="1" ht="16.5" customHeight="1">
      <c r="A88" s="38"/>
      <c r="B88" s="164"/>
      <c r="C88" s="165" t="s">
        <v>77</v>
      </c>
      <c r="D88" s="165" t="s">
        <v>114</v>
      </c>
      <c r="E88" s="166" t="s">
        <v>115</v>
      </c>
      <c r="F88" s="167" t="s">
        <v>116</v>
      </c>
      <c r="G88" s="168" t="s">
        <v>117</v>
      </c>
      <c r="H88" s="169">
        <v>2</v>
      </c>
      <c r="I88" s="170"/>
      <c r="J88" s="171">
        <f>ROUND(I88*H88,2)</f>
        <v>0</v>
      </c>
      <c r="K88" s="167" t="s">
        <v>118</v>
      </c>
      <c r="L88" s="39"/>
      <c r="M88" s="172" t="s">
        <v>3</v>
      </c>
      <c r="N88" s="173" t="s">
        <v>40</v>
      </c>
      <c r="O88" s="72"/>
      <c r="P88" s="174">
        <f>O88*H88</f>
        <v>0</v>
      </c>
      <c r="Q88" s="174">
        <v>2.0000000000000002E-05</v>
      </c>
      <c r="R88" s="174">
        <f>Q88*H88</f>
        <v>4.0000000000000003E-05</v>
      </c>
      <c r="S88" s="174">
        <v>0.001</v>
      </c>
      <c r="T88" s="175">
        <f>S88*H88</f>
        <v>0.002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76" t="s">
        <v>119</v>
      </c>
      <c r="AT88" s="176" t="s">
        <v>114</v>
      </c>
      <c r="AU88" s="176" t="s">
        <v>79</v>
      </c>
      <c r="AY88" s="19" t="s">
        <v>111</v>
      </c>
      <c r="BE88" s="177">
        <f>IF(N88="základní",J88,0)</f>
        <v>0</v>
      </c>
      <c r="BF88" s="177">
        <f>IF(N88="snížená",J88,0)</f>
        <v>0</v>
      </c>
      <c r="BG88" s="177">
        <f>IF(N88="zákl. přenesená",J88,0)</f>
        <v>0</v>
      </c>
      <c r="BH88" s="177">
        <f>IF(N88="sníž. přenesená",J88,0)</f>
        <v>0</v>
      </c>
      <c r="BI88" s="177">
        <f>IF(N88="nulová",J88,0)</f>
        <v>0</v>
      </c>
      <c r="BJ88" s="19" t="s">
        <v>77</v>
      </c>
      <c r="BK88" s="177">
        <f>ROUND(I88*H88,2)</f>
        <v>0</v>
      </c>
      <c r="BL88" s="19" t="s">
        <v>119</v>
      </c>
      <c r="BM88" s="176" t="s">
        <v>120</v>
      </c>
    </row>
    <row r="89" s="2" customFormat="1">
      <c r="A89" s="38"/>
      <c r="B89" s="39"/>
      <c r="C89" s="38"/>
      <c r="D89" s="178" t="s">
        <v>121</v>
      </c>
      <c r="E89" s="38"/>
      <c r="F89" s="179" t="s">
        <v>122</v>
      </c>
      <c r="G89" s="38"/>
      <c r="H89" s="38"/>
      <c r="I89" s="180"/>
      <c r="J89" s="38"/>
      <c r="K89" s="38"/>
      <c r="L89" s="39"/>
      <c r="M89" s="181"/>
      <c r="N89" s="182"/>
      <c r="O89" s="72"/>
      <c r="P89" s="72"/>
      <c r="Q89" s="72"/>
      <c r="R89" s="72"/>
      <c r="S89" s="72"/>
      <c r="T89" s="73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9" t="s">
        <v>121</v>
      </c>
      <c r="AU89" s="19" t="s">
        <v>79</v>
      </c>
    </row>
    <row r="90" s="2" customFormat="1">
      <c r="A90" s="38"/>
      <c r="B90" s="39"/>
      <c r="C90" s="38"/>
      <c r="D90" s="183" t="s">
        <v>123</v>
      </c>
      <c r="E90" s="38"/>
      <c r="F90" s="184" t="s">
        <v>124</v>
      </c>
      <c r="G90" s="38"/>
      <c r="H90" s="38"/>
      <c r="I90" s="180"/>
      <c r="J90" s="38"/>
      <c r="K90" s="38"/>
      <c r="L90" s="39"/>
      <c r="M90" s="181"/>
      <c r="N90" s="182"/>
      <c r="O90" s="72"/>
      <c r="P90" s="72"/>
      <c r="Q90" s="72"/>
      <c r="R90" s="72"/>
      <c r="S90" s="72"/>
      <c r="T90" s="73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9" t="s">
        <v>123</v>
      </c>
      <c r="AU90" s="19" t="s">
        <v>79</v>
      </c>
    </row>
    <row r="91" s="2" customFormat="1" ht="16.5" customHeight="1">
      <c r="A91" s="38"/>
      <c r="B91" s="164"/>
      <c r="C91" s="165" t="s">
        <v>79</v>
      </c>
      <c r="D91" s="165" t="s">
        <v>114</v>
      </c>
      <c r="E91" s="166" t="s">
        <v>125</v>
      </c>
      <c r="F91" s="167" t="s">
        <v>126</v>
      </c>
      <c r="G91" s="168" t="s">
        <v>117</v>
      </c>
      <c r="H91" s="169">
        <v>2</v>
      </c>
      <c r="I91" s="170"/>
      <c r="J91" s="171">
        <f>ROUND(I91*H91,2)</f>
        <v>0</v>
      </c>
      <c r="K91" s="167" t="s">
        <v>118</v>
      </c>
      <c r="L91" s="39"/>
      <c r="M91" s="172" t="s">
        <v>3</v>
      </c>
      <c r="N91" s="173" t="s">
        <v>40</v>
      </c>
      <c r="O91" s="72"/>
      <c r="P91" s="174">
        <f>O91*H91</f>
        <v>0</v>
      </c>
      <c r="Q91" s="174">
        <v>2.0000000000000002E-05</v>
      </c>
      <c r="R91" s="174">
        <f>Q91*H91</f>
        <v>4.0000000000000003E-05</v>
      </c>
      <c r="S91" s="174">
        <v>0.0032000000000000002</v>
      </c>
      <c r="T91" s="175">
        <f>S91*H91</f>
        <v>0.0064000000000000003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76" t="s">
        <v>119</v>
      </c>
      <c r="AT91" s="176" t="s">
        <v>114</v>
      </c>
      <c r="AU91" s="176" t="s">
        <v>79</v>
      </c>
      <c r="AY91" s="19" t="s">
        <v>111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9" t="s">
        <v>77</v>
      </c>
      <c r="BK91" s="177">
        <f>ROUND(I91*H91,2)</f>
        <v>0</v>
      </c>
      <c r="BL91" s="19" t="s">
        <v>119</v>
      </c>
      <c r="BM91" s="176" t="s">
        <v>127</v>
      </c>
    </row>
    <row r="92" s="2" customFormat="1">
      <c r="A92" s="38"/>
      <c r="B92" s="39"/>
      <c r="C92" s="38"/>
      <c r="D92" s="178" t="s">
        <v>121</v>
      </c>
      <c r="E92" s="38"/>
      <c r="F92" s="179" t="s">
        <v>128</v>
      </c>
      <c r="G92" s="38"/>
      <c r="H92" s="38"/>
      <c r="I92" s="180"/>
      <c r="J92" s="38"/>
      <c r="K92" s="38"/>
      <c r="L92" s="39"/>
      <c r="M92" s="181"/>
      <c r="N92" s="182"/>
      <c r="O92" s="72"/>
      <c r="P92" s="72"/>
      <c r="Q92" s="72"/>
      <c r="R92" s="72"/>
      <c r="S92" s="72"/>
      <c r="T92" s="73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9" t="s">
        <v>121</v>
      </c>
      <c r="AU92" s="19" t="s">
        <v>79</v>
      </c>
    </row>
    <row r="93" s="2" customFormat="1">
      <c r="A93" s="38"/>
      <c r="B93" s="39"/>
      <c r="C93" s="38"/>
      <c r="D93" s="183" t="s">
        <v>123</v>
      </c>
      <c r="E93" s="38"/>
      <c r="F93" s="184" t="s">
        <v>129</v>
      </c>
      <c r="G93" s="38"/>
      <c r="H93" s="38"/>
      <c r="I93" s="180"/>
      <c r="J93" s="38"/>
      <c r="K93" s="38"/>
      <c r="L93" s="39"/>
      <c r="M93" s="181"/>
      <c r="N93" s="182"/>
      <c r="O93" s="72"/>
      <c r="P93" s="72"/>
      <c r="Q93" s="72"/>
      <c r="R93" s="72"/>
      <c r="S93" s="72"/>
      <c r="T93" s="73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9" t="s">
        <v>123</v>
      </c>
      <c r="AU93" s="19" t="s">
        <v>79</v>
      </c>
    </row>
    <row r="94" s="2" customFormat="1" ht="16.5" customHeight="1">
      <c r="A94" s="38"/>
      <c r="B94" s="164"/>
      <c r="C94" s="165" t="s">
        <v>130</v>
      </c>
      <c r="D94" s="165" t="s">
        <v>114</v>
      </c>
      <c r="E94" s="166" t="s">
        <v>131</v>
      </c>
      <c r="F94" s="167" t="s">
        <v>132</v>
      </c>
      <c r="G94" s="168" t="s">
        <v>133</v>
      </c>
      <c r="H94" s="169">
        <v>4</v>
      </c>
      <c r="I94" s="170"/>
      <c r="J94" s="171">
        <f>ROUND(I94*H94,2)</f>
        <v>0</v>
      </c>
      <c r="K94" s="167" t="s">
        <v>118</v>
      </c>
      <c r="L94" s="39"/>
      <c r="M94" s="172" t="s">
        <v>3</v>
      </c>
      <c r="N94" s="173" t="s">
        <v>40</v>
      </c>
      <c r="O94" s="72"/>
      <c r="P94" s="174">
        <f>O94*H94</f>
        <v>0</v>
      </c>
      <c r="Q94" s="174">
        <v>0.00029999999999999997</v>
      </c>
      <c r="R94" s="174">
        <f>Q94*H94</f>
        <v>0.0011999999999999999</v>
      </c>
      <c r="S94" s="174">
        <v>0</v>
      </c>
      <c r="T94" s="17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76" t="s">
        <v>119</v>
      </c>
      <c r="AT94" s="176" t="s">
        <v>114</v>
      </c>
      <c r="AU94" s="176" t="s">
        <v>79</v>
      </c>
      <c r="AY94" s="19" t="s">
        <v>111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9" t="s">
        <v>77</v>
      </c>
      <c r="BK94" s="177">
        <f>ROUND(I94*H94,2)</f>
        <v>0</v>
      </c>
      <c r="BL94" s="19" t="s">
        <v>119</v>
      </c>
      <c r="BM94" s="176" t="s">
        <v>134</v>
      </c>
    </row>
    <row r="95" s="2" customFormat="1">
      <c r="A95" s="38"/>
      <c r="B95" s="39"/>
      <c r="C95" s="38"/>
      <c r="D95" s="178" t="s">
        <v>121</v>
      </c>
      <c r="E95" s="38"/>
      <c r="F95" s="179" t="s">
        <v>135</v>
      </c>
      <c r="G95" s="38"/>
      <c r="H95" s="38"/>
      <c r="I95" s="180"/>
      <c r="J95" s="38"/>
      <c r="K95" s="38"/>
      <c r="L95" s="39"/>
      <c r="M95" s="181"/>
      <c r="N95" s="182"/>
      <c r="O95" s="72"/>
      <c r="P95" s="72"/>
      <c r="Q95" s="72"/>
      <c r="R95" s="72"/>
      <c r="S95" s="72"/>
      <c r="T95" s="73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9" t="s">
        <v>121</v>
      </c>
      <c r="AU95" s="19" t="s">
        <v>79</v>
      </c>
    </row>
    <row r="96" s="2" customFormat="1">
      <c r="A96" s="38"/>
      <c r="B96" s="39"/>
      <c r="C96" s="38"/>
      <c r="D96" s="183" t="s">
        <v>123</v>
      </c>
      <c r="E96" s="38"/>
      <c r="F96" s="184" t="s">
        <v>136</v>
      </c>
      <c r="G96" s="38"/>
      <c r="H96" s="38"/>
      <c r="I96" s="180"/>
      <c r="J96" s="38"/>
      <c r="K96" s="38"/>
      <c r="L96" s="39"/>
      <c r="M96" s="181"/>
      <c r="N96" s="182"/>
      <c r="O96" s="72"/>
      <c r="P96" s="72"/>
      <c r="Q96" s="72"/>
      <c r="R96" s="72"/>
      <c r="S96" s="72"/>
      <c r="T96" s="73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9" t="s">
        <v>123</v>
      </c>
      <c r="AU96" s="19" t="s">
        <v>79</v>
      </c>
    </row>
    <row r="97" s="2" customFormat="1" ht="16.5" customHeight="1">
      <c r="A97" s="38"/>
      <c r="B97" s="164"/>
      <c r="C97" s="165" t="s">
        <v>137</v>
      </c>
      <c r="D97" s="165" t="s">
        <v>114</v>
      </c>
      <c r="E97" s="166" t="s">
        <v>138</v>
      </c>
      <c r="F97" s="167" t="s">
        <v>139</v>
      </c>
      <c r="G97" s="168" t="s">
        <v>117</v>
      </c>
      <c r="H97" s="169">
        <v>45</v>
      </c>
      <c r="I97" s="170"/>
      <c r="J97" s="171">
        <f>ROUND(I97*H97,2)</f>
        <v>0</v>
      </c>
      <c r="K97" s="167" t="s">
        <v>118</v>
      </c>
      <c r="L97" s="39"/>
      <c r="M97" s="172" t="s">
        <v>3</v>
      </c>
      <c r="N97" s="173" t="s">
        <v>40</v>
      </c>
      <c r="O97" s="72"/>
      <c r="P97" s="174">
        <f>O97*H97</f>
        <v>0</v>
      </c>
      <c r="Q97" s="174">
        <v>0.00046000000000000001</v>
      </c>
      <c r="R97" s="174">
        <f>Q97*H97</f>
        <v>0.0207</v>
      </c>
      <c r="S97" s="174">
        <v>0</v>
      </c>
      <c r="T97" s="17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76" t="s">
        <v>119</v>
      </c>
      <c r="AT97" s="176" t="s">
        <v>114</v>
      </c>
      <c r="AU97" s="176" t="s">
        <v>79</v>
      </c>
      <c r="AY97" s="19" t="s">
        <v>111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9" t="s">
        <v>77</v>
      </c>
      <c r="BK97" s="177">
        <f>ROUND(I97*H97,2)</f>
        <v>0</v>
      </c>
      <c r="BL97" s="19" t="s">
        <v>119</v>
      </c>
      <c r="BM97" s="176" t="s">
        <v>140</v>
      </c>
    </row>
    <row r="98" s="2" customFormat="1">
      <c r="A98" s="38"/>
      <c r="B98" s="39"/>
      <c r="C98" s="38"/>
      <c r="D98" s="178" t="s">
        <v>121</v>
      </c>
      <c r="E98" s="38"/>
      <c r="F98" s="179" t="s">
        <v>141</v>
      </c>
      <c r="G98" s="38"/>
      <c r="H98" s="38"/>
      <c r="I98" s="180"/>
      <c r="J98" s="38"/>
      <c r="K98" s="38"/>
      <c r="L98" s="39"/>
      <c r="M98" s="181"/>
      <c r="N98" s="182"/>
      <c r="O98" s="72"/>
      <c r="P98" s="72"/>
      <c r="Q98" s="72"/>
      <c r="R98" s="72"/>
      <c r="S98" s="72"/>
      <c r="T98" s="73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121</v>
      </c>
      <c r="AU98" s="19" t="s">
        <v>79</v>
      </c>
    </row>
    <row r="99" s="2" customFormat="1">
      <c r="A99" s="38"/>
      <c r="B99" s="39"/>
      <c r="C99" s="38"/>
      <c r="D99" s="183" t="s">
        <v>123</v>
      </c>
      <c r="E99" s="38"/>
      <c r="F99" s="184" t="s">
        <v>142</v>
      </c>
      <c r="G99" s="38"/>
      <c r="H99" s="38"/>
      <c r="I99" s="180"/>
      <c r="J99" s="38"/>
      <c r="K99" s="38"/>
      <c r="L99" s="39"/>
      <c r="M99" s="181"/>
      <c r="N99" s="182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123</v>
      </c>
      <c r="AU99" s="19" t="s">
        <v>79</v>
      </c>
    </row>
    <row r="100" s="13" customFormat="1">
      <c r="A100" s="13"/>
      <c r="B100" s="185"/>
      <c r="C100" s="13"/>
      <c r="D100" s="178" t="s">
        <v>143</v>
      </c>
      <c r="E100" s="186" t="s">
        <v>3</v>
      </c>
      <c r="F100" s="187" t="s">
        <v>144</v>
      </c>
      <c r="G100" s="13"/>
      <c r="H100" s="186" t="s">
        <v>3</v>
      </c>
      <c r="I100" s="188"/>
      <c r="J100" s="13"/>
      <c r="K100" s="13"/>
      <c r="L100" s="185"/>
      <c r="M100" s="189"/>
      <c r="N100" s="190"/>
      <c r="O100" s="190"/>
      <c r="P100" s="190"/>
      <c r="Q100" s="190"/>
      <c r="R100" s="190"/>
      <c r="S100" s="190"/>
      <c r="T100" s="19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6" t="s">
        <v>143</v>
      </c>
      <c r="AU100" s="186" t="s">
        <v>79</v>
      </c>
      <c r="AV100" s="13" t="s">
        <v>77</v>
      </c>
      <c r="AW100" s="13" t="s">
        <v>31</v>
      </c>
      <c r="AX100" s="13" t="s">
        <v>69</v>
      </c>
      <c r="AY100" s="186" t="s">
        <v>111</v>
      </c>
    </row>
    <row r="101" s="14" customFormat="1">
      <c r="A101" s="14"/>
      <c r="B101" s="192"/>
      <c r="C101" s="14"/>
      <c r="D101" s="178" t="s">
        <v>143</v>
      </c>
      <c r="E101" s="193" t="s">
        <v>3</v>
      </c>
      <c r="F101" s="194" t="s">
        <v>145</v>
      </c>
      <c r="G101" s="14"/>
      <c r="H101" s="195">
        <v>45</v>
      </c>
      <c r="I101" s="196"/>
      <c r="J101" s="14"/>
      <c r="K101" s="14"/>
      <c r="L101" s="192"/>
      <c r="M101" s="197"/>
      <c r="N101" s="198"/>
      <c r="O101" s="198"/>
      <c r="P101" s="198"/>
      <c r="Q101" s="198"/>
      <c r="R101" s="198"/>
      <c r="S101" s="198"/>
      <c r="T101" s="19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193" t="s">
        <v>143</v>
      </c>
      <c r="AU101" s="193" t="s">
        <v>79</v>
      </c>
      <c r="AV101" s="14" t="s">
        <v>79</v>
      </c>
      <c r="AW101" s="14" t="s">
        <v>31</v>
      </c>
      <c r="AX101" s="14" t="s">
        <v>77</v>
      </c>
      <c r="AY101" s="193" t="s">
        <v>111</v>
      </c>
    </row>
    <row r="102" s="2" customFormat="1" ht="16.5" customHeight="1">
      <c r="A102" s="38"/>
      <c r="B102" s="164"/>
      <c r="C102" s="165" t="s">
        <v>146</v>
      </c>
      <c r="D102" s="165" t="s">
        <v>114</v>
      </c>
      <c r="E102" s="166" t="s">
        <v>147</v>
      </c>
      <c r="F102" s="167" t="s">
        <v>148</v>
      </c>
      <c r="G102" s="168" t="s">
        <v>117</v>
      </c>
      <c r="H102" s="169">
        <v>12</v>
      </c>
      <c r="I102" s="170"/>
      <c r="J102" s="171">
        <f>ROUND(I102*H102,2)</f>
        <v>0</v>
      </c>
      <c r="K102" s="167" t="s">
        <v>118</v>
      </c>
      <c r="L102" s="39"/>
      <c r="M102" s="172" t="s">
        <v>3</v>
      </c>
      <c r="N102" s="173" t="s">
        <v>40</v>
      </c>
      <c r="O102" s="72"/>
      <c r="P102" s="174">
        <f>O102*H102</f>
        <v>0</v>
      </c>
      <c r="Q102" s="174">
        <v>0.00055000000000000003</v>
      </c>
      <c r="R102" s="174">
        <f>Q102*H102</f>
        <v>0.0066</v>
      </c>
      <c r="S102" s="174">
        <v>0</v>
      </c>
      <c r="T102" s="17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119</v>
      </c>
      <c r="AT102" s="176" t="s">
        <v>114</v>
      </c>
      <c r="AU102" s="176" t="s">
        <v>79</v>
      </c>
      <c r="AY102" s="19" t="s">
        <v>111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77</v>
      </c>
      <c r="BK102" s="177">
        <f>ROUND(I102*H102,2)</f>
        <v>0</v>
      </c>
      <c r="BL102" s="19" t="s">
        <v>119</v>
      </c>
      <c r="BM102" s="176" t="s">
        <v>149</v>
      </c>
    </row>
    <row r="103" s="2" customFormat="1">
      <c r="A103" s="38"/>
      <c r="B103" s="39"/>
      <c r="C103" s="38"/>
      <c r="D103" s="178" t="s">
        <v>121</v>
      </c>
      <c r="E103" s="38"/>
      <c r="F103" s="179" t="s">
        <v>150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121</v>
      </c>
      <c r="AU103" s="19" t="s">
        <v>79</v>
      </c>
    </row>
    <row r="104" s="2" customFormat="1">
      <c r="A104" s="38"/>
      <c r="B104" s="39"/>
      <c r="C104" s="38"/>
      <c r="D104" s="183" t="s">
        <v>123</v>
      </c>
      <c r="E104" s="38"/>
      <c r="F104" s="184" t="s">
        <v>151</v>
      </c>
      <c r="G104" s="38"/>
      <c r="H104" s="38"/>
      <c r="I104" s="180"/>
      <c r="J104" s="38"/>
      <c r="K104" s="38"/>
      <c r="L104" s="39"/>
      <c r="M104" s="181"/>
      <c r="N104" s="182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123</v>
      </c>
      <c r="AU104" s="19" t="s">
        <v>79</v>
      </c>
    </row>
    <row r="105" s="13" customFormat="1">
      <c r="A105" s="13"/>
      <c r="B105" s="185"/>
      <c r="C105" s="13"/>
      <c r="D105" s="178" t="s">
        <v>143</v>
      </c>
      <c r="E105" s="186" t="s">
        <v>3</v>
      </c>
      <c r="F105" s="187" t="s">
        <v>144</v>
      </c>
      <c r="G105" s="13"/>
      <c r="H105" s="186" t="s">
        <v>3</v>
      </c>
      <c r="I105" s="188"/>
      <c r="J105" s="13"/>
      <c r="K105" s="13"/>
      <c r="L105" s="185"/>
      <c r="M105" s="189"/>
      <c r="N105" s="190"/>
      <c r="O105" s="190"/>
      <c r="P105" s="190"/>
      <c r="Q105" s="190"/>
      <c r="R105" s="190"/>
      <c r="S105" s="190"/>
      <c r="T105" s="19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6" t="s">
        <v>143</v>
      </c>
      <c r="AU105" s="186" t="s">
        <v>79</v>
      </c>
      <c r="AV105" s="13" t="s">
        <v>77</v>
      </c>
      <c r="AW105" s="13" t="s">
        <v>31</v>
      </c>
      <c r="AX105" s="13" t="s">
        <v>69</v>
      </c>
      <c r="AY105" s="186" t="s">
        <v>111</v>
      </c>
    </row>
    <row r="106" s="14" customFormat="1">
      <c r="A106" s="14"/>
      <c r="B106" s="192"/>
      <c r="C106" s="14"/>
      <c r="D106" s="178" t="s">
        <v>143</v>
      </c>
      <c r="E106" s="193" t="s">
        <v>3</v>
      </c>
      <c r="F106" s="194" t="s">
        <v>152</v>
      </c>
      <c r="G106" s="14"/>
      <c r="H106" s="195">
        <v>12</v>
      </c>
      <c r="I106" s="196"/>
      <c r="J106" s="14"/>
      <c r="K106" s="14"/>
      <c r="L106" s="192"/>
      <c r="M106" s="197"/>
      <c r="N106" s="198"/>
      <c r="O106" s="198"/>
      <c r="P106" s="198"/>
      <c r="Q106" s="198"/>
      <c r="R106" s="198"/>
      <c r="S106" s="198"/>
      <c r="T106" s="19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193" t="s">
        <v>143</v>
      </c>
      <c r="AU106" s="193" t="s">
        <v>79</v>
      </c>
      <c r="AV106" s="14" t="s">
        <v>79</v>
      </c>
      <c r="AW106" s="14" t="s">
        <v>31</v>
      </c>
      <c r="AX106" s="14" t="s">
        <v>77</v>
      </c>
      <c r="AY106" s="193" t="s">
        <v>111</v>
      </c>
    </row>
    <row r="107" s="2" customFormat="1" ht="16.5" customHeight="1">
      <c r="A107" s="38"/>
      <c r="B107" s="164"/>
      <c r="C107" s="165" t="s">
        <v>153</v>
      </c>
      <c r="D107" s="165" t="s">
        <v>114</v>
      </c>
      <c r="E107" s="166" t="s">
        <v>154</v>
      </c>
      <c r="F107" s="167" t="s">
        <v>155</v>
      </c>
      <c r="G107" s="168" t="s">
        <v>133</v>
      </c>
      <c r="H107" s="169">
        <v>8</v>
      </c>
      <c r="I107" s="170"/>
      <c r="J107" s="171">
        <f>ROUND(I107*H107,2)</f>
        <v>0</v>
      </c>
      <c r="K107" s="167" t="s">
        <v>118</v>
      </c>
      <c r="L107" s="39"/>
      <c r="M107" s="172" t="s">
        <v>3</v>
      </c>
      <c r="N107" s="173" t="s">
        <v>40</v>
      </c>
      <c r="O107" s="72"/>
      <c r="P107" s="174">
        <f>O107*H107</f>
        <v>0</v>
      </c>
      <c r="Q107" s="174">
        <v>1.0000000000000001E-05</v>
      </c>
      <c r="R107" s="174">
        <f>Q107*H107</f>
        <v>8.0000000000000007E-05</v>
      </c>
      <c r="S107" s="174">
        <v>0</v>
      </c>
      <c r="T107" s="17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76" t="s">
        <v>119</v>
      </c>
      <c r="AT107" s="176" t="s">
        <v>114</v>
      </c>
      <c r="AU107" s="176" t="s">
        <v>79</v>
      </c>
      <c r="AY107" s="19" t="s">
        <v>111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9" t="s">
        <v>77</v>
      </c>
      <c r="BK107" s="177">
        <f>ROUND(I107*H107,2)</f>
        <v>0</v>
      </c>
      <c r="BL107" s="19" t="s">
        <v>119</v>
      </c>
      <c r="BM107" s="176" t="s">
        <v>156</v>
      </c>
    </row>
    <row r="108" s="2" customFormat="1">
      <c r="A108" s="38"/>
      <c r="B108" s="39"/>
      <c r="C108" s="38"/>
      <c r="D108" s="178" t="s">
        <v>121</v>
      </c>
      <c r="E108" s="38"/>
      <c r="F108" s="179" t="s">
        <v>157</v>
      </c>
      <c r="G108" s="38"/>
      <c r="H108" s="38"/>
      <c r="I108" s="180"/>
      <c r="J108" s="38"/>
      <c r="K108" s="38"/>
      <c r="L108" s="39"/>
      <c r="M108" s="181"/>
      <c r="N108" s="182"/>
      <c r="O108" s="72"/>
      <c r="P108" s="72"/>
      <c r="Q108" s="72"/>
      <c r="R108" s="72"/>
      <c r="S108" s="72"/>
      <c r="T108" s="73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9" t="s">
        <v>121</v>
      </c>
      <c r="AU108" s="19" t="s">
        <v>79</v>
      </c>
    </row>
    <row r="109" s="2" customFormat="1">
      <c r="A109" s="38"/>
      <c r="B109" s="39"/>
      <c r="C109" s="38"/>
      <c r="D109" s="183" t="s">
        <v>123</v>
      </c>
      <c r="E109" s="38"/>
      <c r="F109" s="184" t="s">
        <v>158</v>
      </c>
      <c r="G109" s="38"/>
      <c r="H109" s="38"/>
      <c r="I109" s="180"/>
      <c r="J109" s="38"/>
      <c r="K109" s="38"/>
      <c r="L109" s="39"/>
      <c r="M109" s="181"/>
      <c r="N109" s="182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123</v>
      </c>
      <c r="AU109" s="19" t="s">
        <v>79</v>
      </c>
    </row>
    <row r="110" s="2" customFormat="1" ht="16.5" customHeight="1">
      <c r="A110" s="38"/>
      <c r="B110" s="164"/>
      <c r="C110" s="165" t="s">
        <v>159</v>
      </c>
      <c r="D110" s="165" t="s">
        <v>114</v>
      </c>
      <c r="E110" s="166" t="s">
        <v>160</v>
      </c>
      <c r="F110" s="167" t="s">
        <v>161</v>
      </c>
      <c r="G110" s="168" t="s">
        <v>133</v>
      </c>
      <c r="H110" s="169">
        <v>2</v>
      </c>
      <c r="I110" s="170"/>
      <c r="J110" s="171">
        <f>ROUND(I110*H110,2)</f>
        <v>0</v>
      </c>
      <c r="K110" s="167" t="s">
        <v>118</v>
      </c>
      <c r="L110" s="39"/>
      <c r="M110" s="172" t="s">
        <v>3</v>
      </c>
      <c r="N110" s="173" t="s">
        <v>40</v>
      </c>
      <c r="O110" s="72"/>
      <c r="P110" s="174">
        <f>O110*H110</f>
        <v>0</v>
      </c>
      <c r="Q110" s="174">
        <v>2.0000000000000002E-05</v>
      </c>
      <c r="R110" s="174">
        <f>Q110*H110</f>
        <v>4.0000000000000003E-05</v>
      </c>
      <c r="S110" s="174">
        <v>0</v>
      </c>
      <c r="T110" s="17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6" t="s">
        <v>119</v>
      </c>
      <c r="AT110" s="176" t="s">
        <v>114</v>
      </c>
      <c r="AU110" s="176" t="s">
        <v>79</v>
      </c>
      <c r="AY110" s="19" t="s">
        <v>111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9" t="s">
        <v>77</v>
      </c>
      <c r="BK110" s="177">
        <f>ROUND(I110*H110,2)</f>
        <v>0</v>
      </c>
      <c r="BL110" s="19" t="s">
        <v>119</v>
      </c>
      <c r="BM110" s="176" t="s">
        <v>162</v>
      </c>
    </row>
    <row r="111" s="2" customFormat="1">
      <c r="A111" s="38"/>
      <c r="B111" s="39"/>
      <c r="C111" s="38"/>
      <c r="D111" s="178" t="s">
        <v>121</v>
      </c>
      <c r="E111" s="38"/>
      <c r="F111" s="179" t="s">
        <v>163</v>
      </c>
      <c r="G111" s="38"/>
      <c r="H111" s="38"/>
      <c r="I111" s="180"/>
      <c r="J111" s="38"/>
      <c r="K111" s="38"/>
      <c r="L111" s="39"/>
      <c r="M111" s="181"/>
      <c r="N111" s="182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9" t="s">
        <v>121</v>
      </c>
      <c r="AU111" s="19" t="s">
        <v>79</v>
      </c>
    </row>
    <row r="112" s="2" customFormat="1">
      <c r="A112" s="38"/>
      <c r="B112" s="39"/>
      <c r="C112" s="38"/>
      <c r="D112" s="183" t="s">
        <v>123</v>
      </c>
      <c r="E112" s="38"/>
      <c r="F112" s="184" t="s">
        <v>164</v>
      </c>
      <c r="G112" s="38"/>
      <c r="H112" s="38"/>
      <c r="I112" s="180"/>
      <c r="J112" s="38"/>
      <c r="K112" s="38"/>
      <c r="L112" s="39"/>
      <c r="M112" s="181"/>
      <c r="N112" s="182"/>
      <c r="O112" s="72"/>
      <c r="P112" s="72"/>
      <c r="Q112" s="72"/>
      <c r="R112" s="72"/>
      <c r="S112" s="72"/>
      <c r="T112" s="73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9" t="s">
        <v>123</v>
      </c>
      <c r="AU112" s="19" t="s">
        <v>79</v>
      </c>
    </row>
    <row r="113" s="2" customFormat="1" ht="16.5" customHeight="1">
      <c r="A113" s="38"/>
      <c r="B113" s="164"/>
      <c r="C113" s="165" t="s">
        <v>165</v>
      </c>
      <c r="D113" s="165" t="s">
        <v>114</v>
      </c>
      <c r="E113" s="166" t="s">
        <v>166</v>
      </c>
      <c r="F113" s="167" t="s">
        <v>167</v>
      </c>
      <c r="G113" s="168" t="s">
        <v>117</v>
      </c>
      <c r="H113" s="169">
        <v>57</v>
      </c>
      <c r="I113" s="170"/>
      <c r="J113" s="171">
        <f>ROUND(I113*H113,2)</f>
        <v>0</v>
      </c>
      <c r="K113" s="167" t="s">
        <v>118</v>
      </c>
      <c r="L113" s="39"/>
      <c r="M113" s="172" t="s">
        <v>3</v>
      </c>
      <c r="N113" s="173" t="s">
        <v>40</v>
      </c>
      <c r="O113" s="72"/>
      <c r="P113" s="174">
        <f>O113*H113</f>
        <v>0</v>
      </c>
      <c r="Q113" s="174">
        <v>0</v>
      </c>
      <c r="R113" s="174">
        <f>Q113*H113</f>
        <v>0</v>
      </c>
      <c r="S113" s="174">
        <v>0</v>
      </c>
      <c r="T113" s="17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76" t="s">
        <v>119</v>
      </c>
      <c r="AT113" s="176" t="s">
        <v>114</v>
      </c>
      <c r="AU113" s="176" t="s">
        <v>79</v>
      </c>
      <c r="AY113" s="19" t="s">
        <v>111</v>
      </c>
      <c r="BE113" s="177">
        <f>IF(N113="základní",J113,0)</f>
        <v>0</v>
      </c>
      <c r="BF113" s="177">
        <f>IF(N113="snížená",J113,0)</f>
        <v>0</v>
      </c>
      <c r="BG113" s="177">
        <f>IF(N113="zákl. přenesená",J113,0)</f>
        <v>0</v>
      </c>
      <c r="BH113" s="177">
        <f>IF(N113="sníž. přenesená",J113,0)</f>
        <v>0</v>
      </c>
      <c r="BI113" s="177">
        <f>IF(N113="nulová",J113,0)</f>
        <v>0</v>
      </c>
      <c r="BJ113" s="19" t="s">
        <v>77</v>
      </c>
      <c r="BK113" s="177">
        <f>ROUND(I113*H113,2)</f>
        <v>0</v>
      </c>
      <c r="BL113" s="19" t="s">
        <v>119</v>
      </c>
      <c r="BM113" s="176" t="s">
        <v>168</v>
      </c>
    </row>
    <row r="114" s="2" customFormat="1">
      <c r="A114" s="38"/>
      <c r="B114" s="39"/>
      <c r="C114" s="38"/>
      <c r="D114" s="178" t="s">
        <v>121</v>
      </c>
      <c r="E114" s="38"/>
      <c r="F114" s="179" t="s">
        <v>169</v>
      </c>
      <c r="G114" s="38"/>
      <c r="H114" s="38"/>
      <c r="I114" s="180"/>
      <c r="J114" s="38"/>
      <c r="K114" s="38"/>
      <c r="L114" s="39"/>
      <c r="M114" s="181"/>
      <c r="N114" s="182"/>
      <c r="O114" s="72"/>
      <c r="P114" s="72"/>
      <c r="Q114" s="72"/>
      <c r="R114" s="72"/>
      <c r="S114" s="72"/>
      <c r="T114" s="73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9" t="s">
        <v>121</v>
      </c>
      <c r="AU114" s="19" t="s">
        <v>79</v>
      </c>
    </row>
    <row r="115" s="2" customFormat="1">
      <c r="A115" s="38"/>
      <c r="B115" s="39"/>
      <c r="C115" s="38"/>
      <c r="D115" s="183" t="s">
        <v>123</v>
      </c>
      <c r="E115" s="38"/>
      <c r="F115" s="184" t="s">
        <v>170</v>
      </c>
      <c r="G115" s="38"/>
      <c r="H115" s="38"/>
      <c r="I115" s="180"/>
      <c r="J115" s="38"/>
      <c r="K115" s="38"/>
      <c r="L115" s="39"/>
      <c r="M115" s="181"/>
      <c r="N115" s="182"/>
      <c r="O115" s="72"/>
      <c r="P115" s="72"/>
      <c r="Q115" s="72"/>
      <c r="R115" s="72"/>
      <c r="S115" s="72"/>
      <c r="T115" s="73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9" t="s">
        <v>123</v>
      </c>
      <c r="AU115" s="19" t="s">
        <v>79</v>
      </c>
    </row>
    <row r="116" s="2" customFormat="1" ht="16.5" customHeight="1">
      <c r="A116" s="38"/>
      <c r="B116" s="164"/>
      <c r="C116" s="165" t="s">
        <v>171</v>
      </c>
      <c r="D116" s="165" t="s">
        <v>114</v>
      </c>
      <c r="E116" s="166" t="s">
        <v>172</v>
      </c>
      <c r="F116" s="167" t="s">
        <v>173</v>
      </c>
      <c r="G116" s="168" t="s">
        <v>133</v>
      </c>
      <c r="H116" s="169">
        <v>2</v>
      </c>
      <c r="I116" s="170"/>
      <c r="J116" s="171">
        <f>ROUND(I116*H116,2)</f>
        <v>0</v>
      </c>
      <c r="K116" s="167" t="s">
        <v>118</v>
      </c>
      <c r="L116" s="39"/>
      <c r="M116" s="172" t="s">
        <v>3</v>
      </c>
      <c r="N116" s="173" t="s">
        <v>40</v>
      </c>
      <c r="O116" s="72"/>
      <c r="P116" s="174">
        <f>O116*H116</f>
        <v>0</v>
      </c>
      <c r="Q116" s="174">
        <v>4.0000000000000003E-05</v>
      </c>
      <c r="R116" s="174">
        <f>Q116*H116</f>
        <v>8.0000000000000007E-05</v>
      </c>
      <c r="S116" s="174">
        <v>0</v>
      </c>
      <c r="T116" s="17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76" t="s">
        <v>119</v>
      </c>
      <c r="AT116" s="176" t="s">
        <v>114</v>
      </c>
      <c r="AU116" s="176" t="s">
        <v>79</v>
      </c>
      <c r="AY116" s="19" t="s">
        <v>111</v>
      </c>
      <c r="BE116" s="177">
        <f>IF(N116="základní",J116,0)</f>
        <v>0</v>
      </c>
      <c r="BF116" s="177">
        <f>IF(N116="snížená",J116,0)</f>
        <v>0</v>
      </c>
      <c r="BG116" s="177">
        <f>IF(N116="zákl. přenesená",J116,0)</f>
        <v>0</v>
      </c>
      <c r="BH116" s="177">
        <f>IF(N116="sníž. přenesená",J116,0)</f>
        <v>0</v>
      </c>
      <c r="BI116" s="177">
        <f>IF(N116="nulová",J116,0)</f>
        <v>0</v>
      </c>
      <c r="BJ116" s="19" t="s">
        <v>77</v>
      </c>
      <c r="BK116" s="177">
        <f>ROUND(I116*H116,2)</f>
        <v>0</v>
      </c>
      <c r="BL116" s="19" t="s">
        <v>119</v>
      </c>
      <c r="BM116" s="176" t="s">
        <v>174</v>
      </c>
    </row>
    <row r="117" s="2" customFormat="1">
      <c r="A117" s="38"/>
      <c r="B117" s="39"/>
      <c r="C117" s="38"/>
      <c r="D117" s="178" t="s">
        <v>121</v>
      </c>
      <c r="E117" s="38"/>
      <c r="F117" s="179" t="s">
        <v>175</v>
      </c>
      <c r="G117" s="38"/>
      <c r="H117" s="38"/>
      <c r="I117" s="180"/>
      <c r="J117" s="38"/>
      <c r="K117" s="38"/>
      <c r="L117" s="39"/>
      <c r="M117" s="181"/>
      <c r="N117" s="182"/>
      <c r="O117" s="72"/>
      <c r="P117" s="72"/>
      <c r="Q117" s="72"/>
      <c r="R117" s="72"/>
      <c r="S117" s="72"/>
      <c r="T117" s="73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9" t="s">
        <v>121</v>
      </c>
      <c r="AU117" s="19" t="s">
        <v>79</v>
      </c>
    </row>
    <row r="118" s="2" customFormat="1">
      <c r="A118" s="38"/>
      <c r="B118" s="39"/>
      <c r="C118" s="38"/>
      <c r="D118" s="183" t="s">
        <v>123</v>
      </c>
      <c r="E118" s="38"/>
      <c r="F118" s="184" t="s">
        <v>176</v>
      </c>
      <c r="G118" s="38"/>
      <c r="H118" s="38"/>
      <c r="I118" s="180"/>
      <c r="J118" s="38"/>
      <c r="K118" s="38"/>
      <c r="L118" s="39"/>
      <c r="M118" s="181"/>
      <c r="N118" s="182"/>
      <c r="O118" s="72"/>
      <c r="P118" s="72"/>
      <c r="Q118" s="72"/>
      <c r="R118" s="72"/>
      <c r="S118" s="72"/>
      <c r="T118" s="73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9" t="s">
        <v>123</v>
      </c>
      <c r="AU118" s="19" t="s">
        <v>79</v>
      </c>
    </row>
    <row r="119" s="2" customFormat="1" ht="21.75" customHeight="1">
      <c r="A119" s="38"/>
      <c r="B119" s="164"/>
      <c r="C119" s="165" t="s">
        <v>177</v>
      </c>
      <c r="D119" s="165" t="s">
        <v>114</v>
      </c>
      <c r="E119" s="166" t="s">
        <v>178</v>
      </c>
      <c r="F119" s="167" t="s">
        <v>179</v>
      </c>
      <c r="G119" s="168" t="s">
        <v>117</v>
      </c>
      <c r="H119" s="169">
        <v>49</v>
      </c>
      <c r="I119" s="170"/>
      <c r="J119" s="171">
        <f>ROUND(I119*H119,2)</f>
        <v>0</v>
      </c>
      <c r="K119" s="167" t="s">
        <v>118</v>
      </c>
      <c r="L119" s="39"/>
      <c r="M119" s="172" t="s">
        <v>3</v>
      </c>
      <c r="N119" s="173" t="s">
        <v>40</v>
      </c>
      <c r="O119" s="72"/>
      <c r="P119" s="174">
        <f>O119*H119</f>
        <v>0</v>
      </c>
      <c r="Q119" s="174">
        <v>0.00034000000000000002</v>
      </c>
      <c r="R119" s="174">
        <f>Q119*H119</f>
        <v>0.016660000000000001</v>
      </c>
      <c r="S119" s="174">
        <v>0</v>
      </c>
      <c r="T119" s="17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76" t="s">
        <v>119</v>
      </c>
      <c r="AT119" s="176" t="s">
        <v>114</v>
      </c>
      <c r="AU119" s="176" t="s">
        <v>79</v>
      </c>
      <c r="AY119" s="19" t="s">
        <v>111</v>
      </c>
      <c r="BE119" s="177">
        <f>IF(N119="základní",J119,0)</f>
        <v>0</v>
      </c>
      <c r="BF119" s="177">
        <f>IF(N119="snížená",J119,0)</f>
        <v>0</v>
      </c>
      <c r="BG119" s="177">
        <f>IF(N119="zákl. přenesená",J119,0)</f>
        <v>0</v>
      </c>
      <c r="BH119" s="177">
        <f>IF(N119="sníž. přenesená",J119,0)</f>
        <v>0</v>
      </c>
      <c r="BI119" s="177">
        <f>IF(N119="nulová",J119,0)</f>
        <v>0</v>
      </c>
      <c r="BJ119" s="19" t="s">
        <v>77</v>
      </c>
      <c r="BK119" s="177">
        <f>ROUND(I119*H119,2)</f>
        <v>0</v>
      </c>
      <c r="BL119" s="19" t="s">
        <v>119</v>
      </c>
      <c r="BM119" s="176" t="s">
        <v>180</v>
      </c>
    </row>
    <row r="120" s="2" customFormat="1">
      <c r="A120" s="38"/>
      <c r="B120" s="39"/>
      <c r="C120" s="38"/>
      <c r="D120" s="178" t="s">
        <v>121</v>
      </c>
      <c r="E120" s="38"/>
      <c r="F120" s="179" t="s">
        <v>181</v>
      </c>
      <c r="G120" s="38"/>
      <c r="H120" s="38"/>
      <c r="I120" s="180"/>
      <c r="J120" s="38"/>
      <c r="K120" s="38"/>
      <c r="L120" s="39"/>
      <c r="M120" s="181"/>
      <c r="N120" s="182"/>
      <c r="O120" s="72"/>
      <c r="P120" s="72"/>
      <c r="Q120" s="72"/>
      <c r="R120" s="72"/>
      <c r="S120" s="72"/>
      <c r="T120" s="73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121</v>
      </c>
      <c r="AU120" s="19" t="s">
        <v>79</v>
      </c>
    </row>
    <row r="121" s="2" customFormat="1">
      <c r="A121" s="38"/>
      <c r="B121" s="39"/>
      <c r="C121" s="38"/>
      <c r="D121" s="183" t="s">
        <v>123</v>
      </c>
      <c r="E121" s="38"/>
      <c r="F121" s="184" t="s">
        <v>182</v>
      </c>
      <c r="G121" s="38"/>
      <c r="H121" s="38"/>
      <c r="I121" s="180"/>
      <c r="J121" s="38"/>
      <c r="K121" s="38"/>
      <c r="L121" s="39"/>
      <c r="M121" s="181"/>
      <c r="N121" s="182"/>
      <c r="O121" s="72"/>
      <c r="P121" s="72"/>
      <c r="Q121" s="72"/>
      <c r="R121" s="72"/>
      <c r="S121" s="72"/>
      <c r="T121" s="73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123</v>
      </c>
      <c r="AU121" s="19" t="s">
        <v>79</v>
      </c>
    </row>
    <row r="122" s="2" customFormat="1" ht="21.75" customHeight="1">
      <c r="A122" s="38"/>
      <c r="B122" s="164"/>
      <c r="C122" s="165" t="s">
        <v>183</v>
      </c>
      <c r="D122" s="165" t="s">
        <v>114</v>
      </c>
      <c r="E122" s="166" t="s">
        <v>184</v>
      </c>
      <c r="F122" s="167" t="s">
        <v>185</v>
      </c>
      <c r="G122" s="168" t="s">
        <v>117</v>
      </c>
      <c r="H122" s="169">
        <v>8</v>
      </c>
      <c r="I122" s="170"/>
      <c r="J122" s="171">
        <f>ROUND(I122*H122,2)</f>
        <v>0</v>
      </c>
      <c r="K122" s="167" t="s">
        <v>118</v>
      </c>
      <c r="L122" s="39"/>
      <c r="M122" s="172" t="s">
        <v>3</v>
      </c>
      <c r="N122" s="173" t="s">
        <v>40</v>
      </c>
      <c r="O122" s="72"/>
      <c r="P122" s="174">
        <f>O122*H122</f>
        <v>0</v>
      </c>
      <c r="Q122" s="174">
        <v>0.00011</v>
      </c>
      <c r="R122" s="174">
        <f>Q122*H122</f>
        <v>0.00088000000000000003</v>
      </c>
      <c r="S122" s="174">
        <v>0</v>
      </c>
      <c r="T122" s="17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76" t="s">
        <v>119</v>
      </c>
      <c r="AT122" s="176" t="s">
        <v>114</v>
      </c>
      <c r="AU122" s="176" t="s">
        <v>79</v>
      </c>
      <c r="AY122" s="19" t="s">
        <v>111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9" t="s">
        <v>77</v>
      </c>
      <c r="BK122" s="177">
        <f>ROUND(I122*H122,2)</f>
        <v>0</v>
      </c>
      <c r="BL122" s="19" t="s">
        <v>119</v>
      </c>
      <c r="BM122" s="176" t="s">
        <v>186</v>
      </c>
    </row>
    <row r="123" s="2" customFormat="1">
      <c r="A123" s="38"/>
      <c r="B123" s="39"/>
      <c r="C123" s="38"/>
      <c r="D123" s="178" t="s">
        <v>121</v>
      </c>
      <c r="E123" s="38"/>
      <c r="F123" s="179" t="s">
        <v>187</v>
      </c>
      <c r="G123" s="38"/>
      <c r="H123" s="38"/>
      <c r="I123" s="180"/>
      <c r="J123" s="38"/>
      <c r="K123" s="38"/>
      <c r="L123" s="39"/>
      <c r="M123" s="181"/>
      <c r="N123" s="182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121</v>
      </c>
      <c r="AU123" s="19" t="s">
        <v>79</v>
      </c>
    </row>
    <row r="124" s="2" customFormat="1">
      <c r="A124" s="38"/>
      <c r="B124" s="39"/>
      <c r="C124" s="38"/>
      <c r="D124" s="183" t="s">
        <v>123</v>
      </c>
      <c r="E124" s="38"/>
      <c r="F124" s="184" t="s">
        <v>188</v>
      </c>
      <c r="G124" s="38"/>
      <c r="H124" s="38"/>
      <c r="I124" s="180"/>
      <c r="J124" s="38"/>
      <c r="K124" s="38"/>
      <c r="L124" s="39"/>
      <c r="M124" s="181"/>
      <c r="N124" s="182"/>
      <c r="O124" s="72"/>
      <c r="P124" s="72"/>
      <c r="Q124" s="72"/>
      <c r="R124" s="72"/>
      <c r="S124" s="72"/>
      <c r="T124" s="7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123</v>
      </c>
      <c r="AU124" s="19" t="s">
        <v>79</v>
      </c>
    </row>
    <row r="125" s="2" customFormat="1" ht="16.5" customHeight="1">
      <c r="A125" s="38"/>
      <c r="B125" s="164"/>
      <c r="C125" s="165" t="s">
        <v>9</v>
      </c>
      <c r="D125" s="165" t="s">
        <v>114</v>
      </c>
      <c r="E125" s="166" t="s">
        <v>189</v>
      </c>
      <c r="F125" s="167" t="s">
        <v>190</v>
      </c>
      <c r="G125" s="168" t="s">
        <v>133</v>
      </c>
      <c r="H125" s="169">
        <v>2</v>
      </c>
      <c r="I125" s="170"/>
      <c r="J125" s="171">
        <f>ROUND(I125*H125,2)</f>
        <v>0</v>
      </c>
      <c r="K125" s="167" t="s">
        <v>118</v>
      </c>
      <c r="L125" s="39"/>
      <c r="M125" s="172" t="s">
        <v>3</v>
      </c>
      <c r="N125" s="173" t="s">
        <v>40</v>
      </c>
      <c r="O125" s="72"/>
      <c r="P125" s="174">
        <f>O125*H125</f>
        <v>0</v>
      </c>
      <c r="Q125" s="174">
        <v>2.0000000000000002E-05</v>
      </c>
      <c r="R125" s="174">
        <f>Q125*H125</f>
        <v>4.0000000000000003E-05</v>
      </c>
      <c r="S125" s="174">
        <v>0</v>
      </c>
      <c r="T125" s="17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76" t="s">
        <v>119</v>
      </c>
      <c r="AT125" s="176" t="s">
        <v>114</v>
      </c>
      <c r="AU125" s="176" t="s">
        <v>79</v>
      </c>
      <c r="AY125" s="19" t="s">
        <v>111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9" t="s">
        <v>77</v>
      </c>
      <c r="BK125" s="177">
        <f>ROUND(I125*H125,2)</f>
        <v>0</v>
      </c>
      <c r="BL125" s="19" t="s">
        <v>119</v>
      </c>
      <c r="BM125" s="176" t="s">
        <v>191</v>
      </c>
    </row>
    <row r="126" s="2" customFormat="1">
      <c r="A126" s="38"/>
      <c r="B126" s="39"/>
      <c r="C126" s="38"/>
      <c r="D126" s="178" t="s">
        <v>121</v>
      </c>
      <c r="E126" s="38"/>
      <c r="F126" s="179" t="s">
        <v>192</v>
      </c>
      <c r="G126" s="38"/>
      <c r="H126" s="38"/>
      <c r="I126" s="180"/>
      <c r="J126" s="38"/>
      <c r="K126" s="38"/>
      <c r="L126" s="39"/>
      <c r="M126" s="181"/>
      <c r="N126" s="182"/>
      <c r="O126" s="72"/>
      <c r="P126" s="72"/>
      <c r="Q126" s="72"/>
      <c r="R126" s="72"/>
      <c r="S126" s="72"/>
      <c r="T126" s="7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9" t="s">
        <v>121</v>
      </c>
      <c r="AU126" s="19" t="s">
        <v>79</v>
      </c>
    </row>
    <row r="127" s="2" customFormat="1">
      <c r="A127" s="38"/>
      <c r="B127" s="39"/>
      <c r="C127" s="38"/>
      <c r="D127" s="183" t="s">
        <v>123</v>
      </c>
      <c r="E127" s="38"/>
      <c r="F127" s="184" t="s">
        <v>193</v>
      </c>
      <c r="G127" s="38"/>
      <c r="H127" s="38"/>
      <c r="I127" s="180"/>
      <c r="J127" s="38"/>
      <c r="K127" s="38"/>
      <c r="L127" s="39"/>
      <c r="M127" s="181"/>
      <c r="N127" s="182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123</v>
      </c>
      <c r="AU127" s="19" t="s">
        <v>79</v>
      </c>
    </row>
    <row r="128" s="2" customFormat="1" ht="16.5" customHeight="1">
      <c r="A128" s="38"/>
      <c r="B128" s="164"/>
      <c r="C128" s="165" t="s">
        <v>194</v>
      </c>
      <c r="D128" s="165" t="s">
        <v>114</v>
      </c>
      <c r="E128" s="166" t="s">
        <v>195</v>
      </c>
      <c r="F128" s="167" t="s">
        <v>196</v>
      </c>
      <c r="G128" s="168" t="s">
        <v>197</v>
      </c>
      <c r="H128" s="169">
        <v>0.045999999999999999</v>
      </c>
      <c r="I128" s="170"/>
      <c r="J128" s="171">
        <f>ROUND(I128*H128,2)</f>
        <v>0</v>
      </c>
      <c r="K128" s="167" t="s">
        <v>118</v>
      </c>
      <c r="L128" s="39"/>
      <c r="M128" s="172" t="s">
        <v>3</v>
      </c>
      <c r="N128" s="173" t="s">
        <v>40</v>
      </c>
      <c r="O128" s="72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76" t="s">
        <v>119</v>
      </c>
      <c r="AT128" s="176" t="s">
        <v>114</v>
      </c>
      <c r="AU128" s="176" t="s">
        <v>79</v>
      </c>
      <c r="AY128" s="19" t="s">
        <v>111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9" t="s">
        <v>77</v>
      </c>
      <c r="BK128" s="177">
        <f>ROUND(I128*H128,2)</f>
        <v>0</v>
      </c>
      <c r="BL128" s="19" t="s">
        <v>119</v>
      </c>
      <c r="BM128" s="176" t="s">
        <v>198</v>
      </c>
    </row>
    <row r="129" s="2" customFormat="1">
      <c r="A129" s="38"/>
      <c r="B129" s="39"/>
      <c r="C129" s="38"/>
      <c r="D129" s="178" t="s">
        <v>121</v>
      </c>
      <c r="E129" s="38"/>
      <c r="F129" s="179" t="s">
        <v>199</v>
      </c>
      <c r="G129" s="38"/>
      <c r="H129" s="38"/>
      <c r="I129" s="180"/>
      <c r="J129" s="38"/>
      <c r="K129" s="38"/>
      <c r="L129" s="39"/>
      <c r="M129" s="181"/>
      <c r="N129" s="182"/>
      <c r="O129" s="72"/>
      <c r="P129" s="72"/>
      <c r="Q129" s="72"/>
      <c r="R129" s="72"/>
      <c r="S129" s="72"/>
      <c r="T129" s="73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121</v>
      </c>
      <c r="AU129" s="19" t="s">
        <v>79</v>
      </c>
    </row>
    <row r="130" s="2" customFormat="1">
      <c r="A130" s="38"/>
      <c r="B130" s="39"/>
      <c r="C130" s="38"/>
      <c r="D130" s="183" t="s">
        <v>123</v>
      </c>
      <c r="E130" s="38"/>
      <c r="F130" s="184" t="s">
        <v>200</v>
      </c>
      <c r="G130" s="38"/>
      <c r="H130" s="38"/>
      <c r="I130" s="180"/>
      <c r="J130" s="38"/>
      <c r="K130" s="38"/>
      <c r="L130" s="39"/>
      <c r="M130" s="181"/>
      <c r="N130" s="182"/>
      <c r="O130" s="72"/>
      <c r="P130" s="72"/>
      <c r="Q130" s="72"/>
      <c r="R130" s="72"/>
      <c r="S130" s="72"/>
      <c r="T130" s="73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123</v>
      </c>
      <c r="AU130" s="19" t="s">
        <v>79</v>
      </c>
    </row>
    <row r="131" s="12" customFormat="1" ht="22.8" customHeight="1">
      <c r="A131" s="12"/>
      <c r="B131" s="151"/>
      <c r="C131" s="12"/>
      <c r="D131" s="152" t="s">
        <v>68</v>
      </c>
      <c r="E131" s="162" t="s">
        <v>201</v>
      </c>
      <c r="F131" s="162" t="s">
        <v>202</v>
      </c>
      <c r="G131" s="12"/>
      <c r="H131" s="12"/>
      <c r="I131" s="154"/>
      <c r="J131" s="163">
        <f>BK131</f>
        <v>0</v>
      </c>
      <c r="K131" s="12"/>
      <c r="L131" s="151"/>
      <c r="M131" s="156"/>
      <c r="N131" s="157"/>
      <c r="O131" s="157"/>
      <c r="P131" s="158">
        <f>SUM(P132:P156)</f>
        <v>0</v>
      </c>
      <c r="Q131" s="157"/>
      <c r="R131" s="158">
        <f>SUM(R132:R156)</f>
        <v>0.0055599999999999998</v>
      </c>
      <c r="S131" s="157"/>
      <c r="T131" s="159">
        <f>SUM(T132:T156)</f>
        <v>0.0018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2" t="s">
        <v>79</v>
      </c>
      <c r="AT131" s="160" t="s">
        <v>68</v>
      </c>
      <c r="AU131" s="160" t="s">
        <v>77</v>
      </c>
      <c r="AY131" s="152" t="s">
        <v>111</v>
      </c>
      <c r="BK131" s="161">
        <f>SUM(BK132:BK156)</f>
        <v>0</v>
      </c>
    </row>
    <row r="132" s="2" customFormat="1" ht="16.5" customHeight="1">
      <c r="A132" s="38"/>
      <c r="B132" s="164"/>
      <c r="C132" s="165" t="s">
        <v>203</v>
      </c>
      <c r="D132" s="165" t="s">
        <v>114</v>
      </c>
      <c r="E132" s="166" t="s">
        <v>204</v>
      </c>
      <c r="F132" s="167" t="s">
        <v>205</v>
      </c>
      <c r="G132" s="168" t="s">
        <v>133</v>
      </c>
      <c r="H132" s="169">
        <v>4</v>
      </c>
      <c r="I132" s="170"/>
      <c r="J132" s="171">
        <f>ROUND(I132*H132,2)</f>
        <v>0</v>
      </c>
      <c r="K132" s="167" t="s">
        <v>118</v>
      </c>
      <c r="L132" s="39"/>
      <c r="M132" s="172" t="s">
        <v>3</v>
      </c>
      <c r="N132" s="173" t="s">
        <v>40</v>
      </c>
      <c r="O132" s="72"/>
      <c r="P132" s="174">
        <f>O132*H132</f>
        <v>0</v>
      </c>
      <c r="Q132" s="174">
        <v>9.0000000000000006E-05</v>
      </c>
      <c r="R132" s="174">
        <f>Q132*H132</f>
        <v>0.00036000000000000002</v>
      </c>
      <c r="S132" s="174">
        <v>0.00044999999999999999</v>
      </c>
      <c r="T132" s="175">
        <f>S132*H132</f>
        <v>0.0018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76" t="s">
        <v>119</v>
      </c>
      <c r="AT132" s="176" t="s">
        <v>114</v>
      </c>
      <c r="AU132" s="176" t="s">
        <v>79</v>
      </c>
      <c r="AY132" s="19" t="s">
        <v>111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9" t="s">
        <v>77</v>
      </c>
      <c r="BK132" s="177">
        <f>ROUND(I132*H132,2)</f>
        <v>0</v>
      </c>
      <c r="BL132" s="19" t="s">
        <v>119</v>
      </c>
      <c r="BM132" s="176" t="s">
        <v>206</v>
      </c>
    </row>
    <row r="133" s="2" customFormat="1">
      <c r="A133" s="38"/>
      <c r="B133" s="39"/>
      <c r="C133" s="38"/>
      <c r="D133" s="178" t="s">
        <v>121</v>
      </c>
      <c r="E133" s="38"/>
      <c r="F133" s="179" t="s">
        <v>207</v>
      </c>
      <c r="G133" s="38"/>
      <c r="H133" s="38"/>
      <c r="I133" s="180"/>
      <c r="J133" s="38"/>
      <c r="K133" s="38"/>
      <c r="L133" s="39"/>
      <c r="M133" s="181"/>
      <c r="N133" s="182"/>
      <c r="O133" s="72"/>
      <c r="P133" s="72"/>
      <c r="Q133" s="72"/>
      <c r="R133" s="72"/>
      <c r="S133" s="72"/>
      <c r="T133" s="7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121</v>
      </c>
      <c r="AU133" s="19" t="s">
        <v>79</v>
      </c>
    </row>
    <row r="134" s="2" customFormat="1">
      <c r="A134" s="38"/>
      <c r="B134" s="39"/>
      <c r="C134" s="38"/>
      <c r="D134" s="183" t="s">
        <v>123</v>
      </c>
      <c r="E134" s="38"/>
      <c r="F134" s="184" t="s">
        <v>208</v>
      </c>
      <c r="G134" s="38"/>
      <c r="H134" s="38"/>
      <c r="I134" s="180"/>
      <c r="J134" s="38"/>
      <c r="K134" s="38"/>
      <c r="L134" s="39"/>
      <c r="M134" s="181"/>
      <c r="N134" s="182"/>
      <c r="O134" s="72"/>
      <c r="P134" s="72"/>
      <c r="Q134" s="72"/>
      <c r="R134" s="72"/>
      <c r="S134" s="72"/>
      <c r="T134" s="7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123</v>
      </c>
      <c r="AU134" s="19" t="s">
        <v>79</v>
      </c>
    </row>
    <row r="135" s="2" customFormat="1" ht="16.5" customHeight="1">
      <c r="A135" s="38"/>
      <c r="B135" s="164"/>
      <c r="C135" s="165" t="s">
        <v>209</v>
      </c>
      <c r="D135" s="165" t="s">
        <v>114</v>
      </c>
      <c r="E135" s="166" t="s">
        <v>210</v>
      </c>
      <c r="F135" s="167" t="s">
        <v>211</v>
      </c>
      <c r="G135" s="168" t="s">
        <v>133</v>
      </c>
      <c r="H135" s="169">
        <v>4</v>
      </c>
      <c r="I135" s="170"/>
      <c r="J135" s="171">
        <f>ROUND(I135*H135,2)</f>
        <v>0</v>
      </c>
      <c r="K135" s="167" t="s">
        <v>118</v>
      </c>
      <c r="L135" s="39"/>
      <c r="M135" s="172" t="s">
        <v>3</v>
      </c>
      <c r="N135" s="173" t="s">
        <v>40</v>
      </c>
      <c r="O135" s="72"/>
      <c r="P135" s="174">
        <f>O135*H135</f>
        <v>0</v>
      </c>
      <c r="Q135" s="174">
        <v>5.0000000000000002E-05</v>
      </c>
      <c r="R135" s="174">
        <f>Q135*H135</f>
        <v>0.00020000000000000001</v>
      </c>
      <c r="S135" s="174">
        <v>0</v>
      </c>
      <c r="T135" s="17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76" t="s">
        <v>119</v>
      </c>
      <c r="AT135" s="176" t="s">
        <v>114</v>
      </c>
      <c r="AU135" s="176" t="s">
        <v>79</v>
      </c>
      <c r="AY135" s="19" t="s">
        <v>111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9" t="s">
        <v>77</v>
      </c>
      <c r="BK135" s="177">
        <f>ROUND(I135*H135,2)</f>
        <v>0</v>
      </c>
      <c r="BL135" s="19" t="s">
        <v>119</v>
      </c>
      <c r="BM135" s="176" t="s">
        <v>212</v>
      </c>
    </row>
    <row r="136" s="2" customFormat="1">
      <c r="A136" s="38"/>
      <c r="B136" s="39"/>
      <c r="C136" s="38"/>
      <c r="D136" s="178" t="s">
        <v>121</v>
      </c>
      <c r="E136" s="38"/>
      <c r="F136" s="179" t="s">
        <v>213</v>
      </c>
      <c r="G136" s="38"/>
      <c r="H136" s="38"/>
      <c r="I136" s="180"/>
      <c r="J136" s="38"/>
      <c r="K136" s="38"/>
      <c r="L136" s="39"/>
      <c r="M136" s="181"/>
      <c r="N136" s="182"/>
      <c r="O136" s="72"/>
      <c r="P136" s="72"/>
      <c r="Q136" s="72"/>
      <c r="R136" s="72"/>
      <c r="S136" s="72"/>
      <c r="T136" s="7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121</v>
      </c>
      <c r="AU136" s="19" t="s">
        <v>79</v>
      </c>
    </row>
    <row r="137" s="2" customFormat="1">
      <c r="A137" s="38"/>
      <c r="B137" s="39"/>
      <c r="C137" s="38"/>
      <c r="D137" s="183" t="s">
        <v>123</v>
      </c>
      <c r="E137" s="38"/>
      <c r="F137" s="184" t="s">
        <v>214</v>
      </c>
      <c r="G137" s="38"/>
      <c r="H137" s="38"/>
      <c r="I137" s="180"/>
      <c r="J137" s="38"/>
      <c r="K137" s="38"/>
      <c r="L137" s="39"/>
      <c r="M137" s="181"/>
      <c r="N137" s="182"/>
      <c r="O137" s="72"/>
      <c r="P137" s="72"/>
      <c r="Q137" s="72"/>
      <c r="R137" s="72"/>
      <c r="S137" s="72"/>
      <c r="T137" s="7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123</v>
      </c>
      <c r="AU137" s="19" t="s">
        <v>79</v>
      </c>
    </row>
    <row r="138" s="2" customFormat="1" ht="16.5" customHeight="1">
      <c r="A138" s="38"/>
      <c r="B138" s="164"/>
      <c r="C138" s="165" t="s">
        <v>119</v>
      </c>
      <c r="D138" s="165" t="s">
        <v>114</v>
      </c>
      <c r="E138" s="166" t="s">
        <v>215</v>
      </c>
      <c r="F138" s="167" t="s">
        <v>216</v>
      </c>
      <c r="G138" s="168" t="s">
        <v>133</v>
      </c>
      <c r="H138" s="169">
        <v>4</v>
      </c>
      <c r="I138" s="170"/>
      <c r="J138" s="171">
        <f>ROUND(I138*H138,2)</f>
        <v>0</v>
      </c>
      <c r="K138" s="167" t="s">
        <v>118</v>
      </c>
      <c r="L138" s="39"/>
      <c r="M138" s="172" t="s">
        <v>3</v>
      </c>
      <c r="N138" s="173" t="s">
        <v>40</v>
      </c>
      <c r="O138" s="72"/>
      <c r="P138" s="174">
        <f>O138*H138</f>
        <v>0</v>
      </c>
      <c r="Q138" s="174">
        <v>0.00020000000000000001</v>
      </c>
      <c r="R138" s="174">
        <f>Q138*H138</f>
        <v>0.00080000000000000004</v>
      </c>
      <c r="S138" s="174">
        <v>0</v>
      </c>
      <c r="T138" s="17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76" t="s">
        <v>119</v>
      </c>
      <c r="AT138" s="176" t="s">
        <v>114</v>
      </c>
      <c r="AU138" s="176" t="s">
        <v>79</v>
      </c>
      <c r="AY138" s="19" t="s">
        <v>111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9" t="s">
        <v>77</v>
      </c>
      <c r="BK138" s="177">
        <f>ROUND(I138*H138,2)</f>
        <v>0</v>
      </c>
      <c r="BL138" s="19" t="s">
        <v>119</v>
      </c>
      <c r="BM138" s="176" t="s">
        <v>217</v>
      </c>
    </row>
    <row r="139" s="2" customFormat="1">
      <c r="A139" s="38"/>
      <c r="B139" s="39"/>
      <c r="C139" s="38"/>
      <c r="D139" s="178" t="s">
        <v>121</v>
      </c>
      <c r="E139" s="38"/>
      <c r="F139" s="179" t="s">
        <v>218</v>
      </c>
      <c r="G139" s="38"/>
      <c r="H139" s="38"/>
      <c r="I139" s="180"/>
      <c r="J139" s="38"/>
      <c r="K139" s="38"/>
      <c r="L139" s="39"/>
      <c r="M139" s="181"/>
      <c r="N139" s="182"/>
      <c r="O139" s="72"/>
      <c r="P139" s="72"/>
      <c r="Q139" s="72"/>
      <c r="R139" s="72"/>
      <c r="S139" s="72"/>
      <c r="T139" s="7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121</v>
      </c>
      <c r="AU139" s="19" t="s">
        <v>79</v>
      </c>
    </row>
    <row r="140" s="2" customFormat="1">
      <c r="A140" s="38"/>
      <c r="B140" s="39"/>
      <c r="C140" s="38"/>
      <c r="D140" s="183" t="s">
        <v>123</v>
      </c>
      <c r="E140" s="38"/>
      <c r="F140" s="184" t="s">
        <v>219</v>
      </c>
      <c r="G140" s="38"/>
      <c r="H140" s="38"/>
      <c r="I140" s="180"/>
      <c r="J140" s="38"/>
      <c r="K140" s="38"/>
      <c r="L140" s="39"/>
      <c r="M140" s="181"/>
      <c r="N140" s="182"/>
      <c r="O140" s="72"/>
      <c r="P140" s="72"/>
      <c r="Q140" s="72"/>
      <c r="R140" s="72"/>
      <c r="S140" s="72"/>
      <c r="T140" s="7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9" t="s">
        <v>123</v>
      </c>
      <c r="AU140" s="19" t="s">
        <v>79</v>
      </c>
    </row>
    <row r="141" s="2" customFormat="1" ht="16.5" customHeight="1">
      <c r="A141" s="38"/>
      <c r="B141" s="164"/>
      <c r="C141" s="165" t="s">
        <v>220</v>
      </c>
      <c r="D141" s="165" t="s">
        <v>114</v>
      </c>
      <c r="E141" s="166" t="s">
        <v>221</v>
      </c>
      <c r="F141" s="167" t="s">
        <v>222</v>
      </c>
      <c r="G141" s="168" t="s">
        <v>133</v>
      </c>
      <c r="H141" s="169">
        <v>4</v>
      </c>
      <c r="I141" s="170"/>
      <c r="J141" s="171">
        <f>ROUND(I141*H141,2)</f>
        <v>0</v>
      </c>
      <c r="K141" s="167" t="s">
        <v>118</v>
      </c>
      <c r="L141" s="39"/>
      <c r="M141" s="172" t="s">
        <v>3</v>
      </c>
      <c r="N141" s="173" t="s">
        <v>40</v>
      </c>
      <c r="O141" s="72"/>
      <c r="P141" s="174">
        <f>O141*H141</f>
        <v>0</v>
      </c>
      <c r="Q141" s="174">
        <v>0.00069999999999999999</v>
      </c>
      <c r="R141" s="174">
        <f>Q141*H141</f>
        <v>0.0028</v>
      </c>
      <c r="S141" s="174">
        <v>0</v>
      </c>
      <c r="T141" s="17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76" t="s">
        <v>119</v>
      </c>
      <c r="AT141" s="176" t="s">
        <v>114</v>
      </c>
      <c r="AU141" s="176" t="s">
        <v>79</v>
      </c>
      <c r="AY141" s="19" t="s">
        <v>111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9" t="s">
        <v>77</v>
      </c>
      <c r="BK141" s="177">
        <f>ROUND(I141*H141,2)</f>
        <v>0</v>
      </c>
      <c r="BL141" s="19" t="s">
        <v>119</v>
      </c>
      <c r="BM141" s="176" t="s">
        <v>223</v>
      </c>
    </row>
    <row r="142" s="2" customFormat="1">
      <c r="A142" s="38"/>
      <c r="B142" s="39"/>
      <c r="C142" s="38"/>
      <c r="D142" s="178" t="s">
        <v>121</v>
      </c>
      <c r="E142" s="38"/>
      <c r="F142" s="179" t="s">
        <v>224</v>
      </c>
      <c r="G142" s="38"/>
      <c r="H142" s="38"/>
      <c r="I142" s="180"/>
      <c r="J142" s="38"/>
      <c r="K142" s="38"/>
      <c r="L142" s="39"/>
      <c r="M142" s="181"/>
      <c r="N142" s="182"/>
      <c r="O142" s="72"/>
      <c r="P142" s="72"/>
      <c r="Q142" s="72"/>
      <c r="R142" s="72"/>
      <c r="S142" s="72"/>
      <c r="T142" s="7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121</v>
      </c>
      <c r="AU142" s="19" t="s">
        <v>79</v>
      </c>
    </row>
    <row r="143" s="2" customFormat="1">
      <c r="A143" s="38"/>
      <c r="B143" s="39"/>
      <c r="C143" s="38"/>
      <c r="D143" s="183" t="s">
        <v>123</v>
      </c>
      <c r="E143" s="38"/>
      <c r="F143" s="184" t="s">
        <v>225</v>
      </c>
      <c r="G143" s="38"/>
      <c r="H143" s="38"/>
      <c r="I143" s="180"/>
      <c r="J143" s="38"/>
      <c r="K143" s="38"/>
      <c r="L143" s="39"/>
      <c r="M143" s="181"/>
      <c r="N143" s="182"/>
      <c r="O143" s="72"/>
      <c r="P143" s="72"/>
      <c r="Q143" s="72"/>
      <c r="R143" s="72"/>
      <c r="S143" s="72"/>
      <c r="T143" s="7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123</v>
      </c>
      <c r="AU143" s="19" t="s">
        <v>79</v>
      </c>
    </row>
    <row r="144" s="2" customFormat="1" ht="16.5" customHeight="1">
      <c r="A144" s="38"/>
      <c r="B144" s="164"/>
      <c r="C144" s="165" t="s">
        <v>226</v>
      </c>
      <c r="D144" s="165" t="s">
        <v>114</v>
      </c>
      <c r="E144" s="166" t="s">
        <v>227</v>
      </c>
      <c r="F144" s="167" t="s">
        <v>228</v>
      </c>
      <c r="G144" s="168" t="s">
        <v>133</v>
      </c>
      <c r="H144" s="169">
        <v>4</v>
      </c>
      <c r="I144" s="170"/>
      <c r="J144" s="171">
        <f>ROUND(I144*H144,2)</f>
        <v>0</v>
      </c>
      <c r="K144" s="167" t="s">
        <v>118</v>
      </c>
      <c r="L144" s="39"/>
      <c r="M144" s="172" t="s">
        <v>3</v>
      </c>
      <c r="N144" s="173" t="s">
        <v>40</v>
      </c>
      <c r="O144" s="72"/>
      <c r="P144" s="174">
        <f>O144*H144</f>
        <v>0</v>
      </c>
      <c r="Q144" s="174">
        <v>0.00018000000000000001</v>
      </c>
      <c r="R144" s="174">
        <f>Q144*H144</f>
        <v>0.00072000000000000005</v>
      </c>
      <c r="S144" s="174">
        <v>0</v>
      </c>
      <c r="T144" s="17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76" t="s">
        <v>119</v>
      </c>
      <c r="AT144" s="176" t="s">
        <v>114</v>
      </c>
      <c r="AU144" s="176" t="s">
        <v>79</v>
      </c>
      <c r="AY144" s="19" t="s">
        <v>111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9" t="s">
        <v>77</v>
      </c>
      <c r="BK144" s="177">
        <f>ROUND(I144*H144,2)</f>
        <v>0</v>
      </c>
      <c r="BL144" s="19" t="s">
        <v>119</v>
      </c>
      <c r="BM144" s="176" t="s">
        <v>229</v>
      </c>
    </row>
    <row r="145" s="2" customFormat="1">
      <c r="A145" s="38"/>
      <c r="B145" s="39"/>
      <c r="C145" s="38"/>
      <c r="D145" s="178" t="s">
        <v>121</v>
      </c>
      <c r="E145" s="38"/>
      <c r="F145" s="179" t="s">
        <v>230</v>
      </c>
      <c r="G145" s="38"/>
      <c r="H145" s="38"/>
      <c r="I145" s="180"/>
      <c r="J145" s="38"/>
      <c r="K145" s="38"/>
      <c r="L145" s="39"/>
      <c r="M145" s="181"/>
      <c r="N145" s="182"/>
      <c r="O145" s="72"/>
      <c r="P145" s="72"/>
      <c r="Q145" s="72"/>
      <c r="R145" s="72"/>
      <c r="S145" s="72"/>
      <c r="T145" s="73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121</v>
      </c>
      <c r="AU145" s="19" t="s">
        <v>79</v>
      </c>
    </row>
    <row r="146" s="2" customFormat="1">
      <c r="A146" s="38"/>
      <c r="B146" s="39"/>
      <c r="C146" s="38"/>
      <c r="D146" s="183" t="s">
        <v>123</v>
      </c>
      <c r="E146" s="38"/>
      <c r="F146" s="184" t="s">
        <v>231</v>
      </c>
      <c r="G146" s="38"/>
      <c r="H146" s="38"/>
      <c r="I146" s="180"/>
      <c r="J146" s="38"/>
      <c r="K146" s="38"/>
      <c r="L146" s="39"/>
      <c r="M146" s="181"/>
      <c r="N146" s="182"/>
      <c r="O146" s="72"/>
      <c r="P146" s="72"/>
      <c r="Q146" s="72"/>
      <c r="R146" s="72"/>
      <c r="S146" s="72"/>
      <c r="T146" s="7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123</v>
      </c>
      <c r="AU146" s="19" t="s">
        <v>79</v>
      </c>
    </row>
    <row r="147" s="13" customFormat="1">
      <c r="A147" s="13"/>
      <c r="B147" s="185"/>
      <c r="C147" s="13"/>
      <c r="D147" s="178" t="s">
        <v>143</v>
      </c>
      <c r="E147" s="186" t="s">
        <v>3</v>
      </c>
      <c r="F147" s="187" t="s">
        <v>144</v>
      </c>
      <c r="G147" s="13"/>
      <c r="H147" s="186" t="s">
        <v>3</v>
      </c>
      <c r="I147" s="188"/>
      <c r="J147" s="13"/>
      <c r="K147" s="13"/>
      <c r="L147" s="185"/>
      <c r="M147" s="189"/>
      <c r="N147" s="190"/>
      <c r="O147" s="190"/>
      <c r="P147" s="190"/>
      <c r="Q147" s="190"/>
      <c r="R147" s="190"/>
      <c r="S147" s="190"/>
      <c r="T147" s="19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143</v>
      </c>
      <c r="AU147" s="186" t="s">
        <v>79</v>
      </c>
      <c r="AV147" s="13" t="s">
        <v>77</v>
      </c>
      <c r="AW147" s="13" t="s">
        <v>31</v>
      </c>
      <c r="AX147" s="13" t="s">
        <v>69</v>
      </c>
      <c r="AY147" s="186" t="s">
        <v>111</v>
      </c>
    </row>
    <row r="148" s="14" customFormat="1">
      <c r="A148" s="14"/>
      <c r="B148" s="192"/>
      <c r="C148" s="14"/>
      <c r="D148" s="178" t="s">
        <v>143</v>
      </c>
      <c r="E148" s="193" t="s">
        <v>3</v>
      </c>
      <c r="F148" s="194" t="s">
        <v>232</v>
      </c>
      <c r="G148" s="14"/>
      <c r="H148" s="195">
        <v>4</v>
      </c>
      <c r="I148" s="196"/>
      <c r="J148" s="14"/>
      <c r="K148" s="14"/>
      <c r="L148" s="192"/>
      <c r="M148" s="197"/>
      <c r="N148" s="198"/>
      <c r="O148" s="198"/>
      <c r="P148" s="198"/>
      <c r="Q148" s="198"/>
      <c r="R148" s="198"/>
      <c r="S148" s="198"/>
      <c r="T148" s="19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3" t="s">
        <v>143</v>
      </c>
      <c r="AU148" s="193" t="s">
        <v>79</v>
      </c>
      <c r="AV148" s="14" t="s">
        <v>79</v>
      </c>
      <c r="AW148" s="14" t="s">
        <v>31</v>
      </c>
      <c r="AX148" s="14" t="s">
        <v>77</v>
      </c>
      <c r="AY148" s="193" t="s">
        <v>111</v>
      </c>
    </row>
    <row r="149" s="2" customFormat="1" ht="16.5" customHeight="1">
      <c r="A149" s="38"/>
      <c r="B149" s="164"/>
      <c r="C149" s="165" t="s">
        <v>233</v>
      </c>
      <c r="D149" s="165" t="s">
        <v>114</v>
      </c>
      <c r="E149" s="166" t="s">
        <v>234</v>
      </c>
      <c r="F149" s="167" t="s">
        <v>235</v>
      </c>
      <c r="G149" s="168" t="s">
        <v>133</v>
      </c>
      <c r="H149" s="169">
        <v>2</v>
      </c>
      <c r="I149" s="170"/>
      <c r="J149" s="171">
        <f>ROUND(I149*H149,2)</f>
        <v>0</v>
      </c>
      <c r="K149" s="167" t="s">
        <v>118</v>
      </c>
      <c r="L149" s="39"/>
      <c r="M149" s="172" t="s">
        <v>3</v>
      </c>
      <c r="N149" s="173" t="s">
        <v>40</v>
      </c>
      <c r="O149" s="72"/>
      <c r="P149" s="174">
        <f>O149*H149</f>
        <v>0</v>
      </c>
      <c r="Q149" s="174">
        <v>0.00034000000000000002</v>
      </c>
      <c r="R149" s="174">
        <f>Q149*H149</f>
        <v>0.00068000000000000005</v>
      </c>
      <c r="S149" s="174">
        <v>0</v>
      </c>
      <c r="T149" s="17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76" t="s">
        <v>119</v>
      </c>
      <c r="AT149" s="176" t="s">
        <v>114</v>
      </c>
      <c r="AU149" s="176" t="s">
        <v>79</v>
      </c>
      <c r="AY149" s="19" t="s">
        <v>111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9" t="s">
        <v>77</v>
      </c>
      <c r="BK149" s="177">
        <f>ROUND(I149*H149,2)</f>
        <v>0</v>
      </c>
      <c r="BL149" s="19" t="s">
        <v>119</v>
      </c>
      <c r="BM149" s="176" t="s">
        <v>236</v>
      </c>
    </row>
    <row r="150" s="2" customFormat="1">
      <c r="A150" s="38"/>
      <c r="B150" s="39"/>
      <c r="C150" s="38"/>
      <c r="D150" s="178" t="s">
        <v>121</v>
      </c>
      <c r="E150" s="38"/>
      <c r="F150" s="179" t="s">
        <v>237</v>
      </c>
      <c r="G150" s="38"/>
      <c r="H150" s="38"/>
      <c r="I150" s="180"/>
      <c r="J150" s="38"/>
      <c r="K150" s="38"/>
      <c r="L150" s="39"/>
      <c r="M150" s="181"/>
      <c r="N150" s="182"/>
      <c r="O150" s="72"/>
      <c r="P150" s="72"/>
      <c r="Q150" s="72"/>
      <c r="R150" s="72"/>
      <c r="S150" s="72"/>
      <c r="T150" s="7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121</v>
      </c>
      <c r="AU150" s="19" t="s">
        <v>79</v>
      </c>
    </row>
    <row r="151" s="2" customFormat="1">
      <c r="A151" s="38"/>
      <c r="B151" s="39"/>
      <c r="C151" s="38"/>
      <c r="D151" s="183" t="s">
        <v>123</v>
      </c>
      <c r="E151" s="38"/>
      <c r="F151" s="184" t="s">
        <v>238</v>
      </c>
      <c r="G151" s="38"/>
      <c r="H151" s="38"/>
      <c r="I151" s="180"/>
      <c r="J151" s="38"/>
      <c r="K151" s="38"/>
      <c r="L151" s="39"/>
      <c r="M151" s="181"/>
      <c r="N151" s="182"/>
      <c r="O151" s="72"/>
      <c r="P151" s="72"/>
      <c r="Q151" s="72"/>
      <c r="R151" s="72"/>
      <c r="S151" s="72"/>
      <c r="T151" s="7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123</v>
      </c>
      <c r="AU151" s="19" t="s">
        <v>79</v>
      </c>
    </row>
    <row r="152" s="13" customFormat="1">
      <c r="A152" s="13"/>
      <c r="B152" s="185"/>
      <c r="C152" s="13"/>
      <c r="D152" s="178" t="s">
        <v>143</v>
      </c>
      <c r="E152" s="186" t="s">
        <v>3</v>
      </c>
      <c r="F152" s="187" t="s">
        <v>144</v>
      </c>
      <c r="G152" s="13"/>
      <c r="H152" s="186" t="s">
        <v>3</v>
      </c>
      <c r="I152" s="188"/>
      <c r="J152" s="13"/>
      <c r="K152" s="13"/>
      <c r="L152" s="185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143</v>
      </c>
      <c r="AU152" s="186" t="s">
        <v>79</v>
      </c>
      <c r="AV152" s="13" t="s">
        <v>77</v>
      </c>
      <c r="AW152" s="13" t="s">
        <v>31</v>
      </c>
      <c r="AX152" s="13" t="s">
        <v>69</v>
      </c>
      <c r="AY152" s="186" t="s">
        <v>111</v>
      </c>
    </row>
    <row r="153" s="14" customFormat="1">
      <c r="A153" s="14"/>
      <c r="B153" s="192"/>
      <c r="C153" s="14"/>
      <c r="D153" s="178" t="s">
        <v>143</v>
      </c>
      <c r="E153" s="193" t="s">
        <v>3</v>
      </c>
      <c r="F153" s="194" t="s">
        <v>239</v>
      </c>
      <c r="G153" s="14"/>
      <c r="H153" s="195">
        <v>2</v>
      </c>
      <c r="I153" s="196"/>
      <c r="J153" s="14"/>
      <c r="K153" s="14"/>
      <c r="L153" s="192"/>
      <c r="M153" s="197"/>
      <c r="N153" s="198"/>
      <c r="O153" s="198"/>
      <c r="P153" s="198"/>
      <c r="Q153" s="198"/>
      <c r="R153" s="198"/>
      <c r="S153" s="198"/>
      <c r="T153" s="19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3" t="s">
        <v>143</v>
      </c>
      <c r="AU153" s="193" t="s">
        <v>79</v>
      </c>
      <c r="AV153" s="14" t="s">
        <v>79</v>
      </c>
      <c r="AW153" s="14" t="s">
        <v>31</v>
      </c>
      <c r="AX153" s="14" t="s">
        <v>77</v>
      </c>
      <c r="AY153" s="193" t="s">
        <v>111</v>
      </c>
    </row>
    <row r="154" s="2" customFormat="1" ht="16.5" customHeight="1">
      <c r="A154" s="38"/>
      <c r="B154" s="164"/>
      <c r="C154" s="165" t="s">
        <v>240</v>
      </c>
      <c r="D154" s="165" t="s">
        <v>114</v>
      </c>
      <c r="E154" s="166" t="s">
        <v>241</v>
      </c>
      <c r="F154" s="167" t="s">
        <v>242</v>
      </c>
      <c r="G154" s="168" t="s">
        <v>197</v>
      </c>
      <c r="H154" s="169">
        <v>0.0060000000000000001</v>
      </c>
      <c r="I154" s="170"/>
      <c r="J154" s="171">
        <f>ROUND(I154*H154,2)</f>
        <v>0</v>
      </c>
      <c r="K154" s="167" t="s">
        <v>118</v>
      </c>
      <c r="L154" s="39"/>
      <c r="M154" s="172" t="s">
        <v>3</v>
      </c>
      <c r="N154" s="173" t="s">
        <v>40</v>
      </c>
      <c r="O154" s="72"/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76" t="s">
        <v>119</v>
      </c>
      <c r="AT154" s="176" t="s">
        <v>114</v>
      </c>
      <c r="AU154" s="176" t="s">
        <v>79</v>
      </c>
      <c r="AY154" s="19" t="s">
        <v>111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9" t="s">
        <v>77</v>
      </c>
      <c r="BK154" s="177">
        <f>ROUND(I154*H154,2)</f>
        <v>0</v>
      </c>
      <c r="BL154" s="19" t="s">
        <v>119</v>
      </c>
      <c r="BM154" s="176" t="s">
        <v>243</v>
      </c>
    </row>
    <row r="155" s="2" customFormat="1">
      <c r="A155" s="38"/>
      <c r="B155" s="39"/>
      <c r="C155" s="38"/>
      <c r="D155" s="178" t="s">
        <v>121</v>
      </c>
      <c r="E155" s="38"/>
      <c r="F155" s="179" t="s">
        <v>244</v>
      </c>
      <c r="G155" s="38"/>
      <c r="H155" s="38"/>
      <c r="I155" s="180"/>
      <c r="J155" s="38"/>
      <c r="K155" s="38"/>
      <c r="L155" s="39"/>
      <c r="M155" s="181"/>
      <c r="N155" s="182"/>
      <c r="O155" s="72"/>
      <c r="P155" s="72"/>
      <c r="Q155" s="72"/>
      <c r="R155" s="72"/>
      <c r="S155" s="72"/>
      <c r="T155" s="7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121</v>
      </c>
      <c r="AU155" s="19" t="s">
        <v>79</v>
      </c>
    </row>
    <row r="156" s="2" customFormat="1">
      <c r="A156" s="38"/>
      <c r="B156" s="39"/>
      <c r="C156" s="38"/>
      <c r="D156" s="183" t="s">
        <v>123</v>
      </c>
      <c r="E156" s="38"/>
      <c r="F156" s="184" t="s">
        <v>245</v>
      </c>
      <c r="G156" s="38"/>
      <c r="H156" s="38"/>
      <c r="I156" s="180"/>
      <c r="J156" s="38"/>
      <c r="K156" s="38"/>
      <c r="L156" s="39"/>
      <c r="M156" s="181"/>
      <c r="N156" s="182"/>
      <c r="O156" s="72"/>
      <c r="P156" s="72"/>
      <c r="Q156" s="72"/>
      <c r="R156" s="72"/>
      <c r="S156" s="72"/>
      <c r="T156" s="7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9" t="s">
        <v>123</v>
      </c>
      <c r="AU156" s="19" t="s">
        <v>79</v>
      </c>
    </row>
    <row r="157" s="12" customFormat="1" ht="22.8" customHeight="1">
      <c r="A157" s="12"/>
      <c r="B157" s="151"/>
      <c r="C157" s="12"/>
      <c r="D157" s="152" t="s">
        <v>68</v>
      </c>
      <c r="E157" s="162" t="s">
        <v>246</v>
      </c>
      <c r="F157" s="162" t="s">
        <v>247</v>
      </c>
      <c r="G157" s="12"/>
      <c r="H157" s="12"/>
      <c r="I157" s="154"/>
      <c r="J157" s="163">
        <f>BK157</f>
        <v>0</v>
      </c>
      <c r="K157" s="12"/>
      <c r="L157" s="151"/>
      <c r="M157" s="156"/>
      <c r="N157" s="157"/>
      <c r="O157" s="157"/>
      <c r="P157" s="158">
        <f>SUM(P158:P176)</f>
        <v>0</v>
      </c>
      <c r="Q157" s="157"/>
      <c r="R157" s="158">
        <f>SUM(R158:R176)</f>
        <v>0.070800000000000002</v>
      </c>
      <c r="S157" s="157"/>
      <c r="T157" s="159">
        <f>SUM(T158:T176)</f>
        <v>0.23800000000000002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2" t="s">
        <v>79</v>
      </c>
      <c r="AT157" s="160" t="s">
        <v>68</v>
      </c>
      <c r="AU157" s="160" t="s">
        <v>77</v>
      </c>
      <c r="AY157" s="152" t="s">
        <v>111</v>
      </c>
      <c r="BK157" s="161">
        <f>SUM(BK158:BK176)</f>
        <v>0</v>
      </c>
    </row>
    <row r="158" s="2" customFormat="1" ht="16.5" customHeight="1">
      <c r="A158" s="38"/>
      <c r="B158" s="164"/>
      <c r="C158" s="165" t="s">
        <v>8</v>
      </c>
      <c r="D158" s="165" t="s">
        <v>114</v>
      </c>
      <c r="E158" s="166" t="s">
        <v>248</v>
      </c>
      <c r="F158" s="167" t="s">
        <v>249</v>
      </c>
      <c r="G158" s="168" t="s">
        <v>133</v>
      </c>
      <c r="H158" s="169">
        <v>6</v>
      </c>
      <c r="I158" s="170"/>
      <c r="J158" s="171">
        <f>ROUND(I158*H158,2)</f>
        <v>0</v>
      </c>
      <c r="K158" s="167" t="s">
        <v>118</v>
      </c>
      <c r="L158" s="39"/>
      <c r="M158" s="172" t="s">
        <v>3</v>
      </c>
      <c r="N158" s="173" t="s">
        <v>40</v>
      </c>
      <c r="O158" s="72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76" t="s">
        <v>119</v>
      </c>
      <c r="AT158" s="176" t="s">
        <v>114</v>
      </c>
      <c r="AU158" s="176" t="s">
        <v>79</v>
      </c>
      <c r="AY158" s="19" t="s">
        <v>111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9" t="s">
        <v>77</v>
      </c>
      <c r="BK158" s="177">
        <f>ROUND(I158*H158,2)</f>
        <v>0</v>
      </c>
      <c r="BL158" s="19" t="s">
        <v>119</v>
      </c>
      <c r="BM158" s="176" t="s">
        <v>250</v>
      </c>
    </row>
    <row r="159" s="2" customFormat="1">
      <c r="A159" s="38"/>
      <c r="B159" s="39"/>
      <c r="C159" s="38"/>
      <c r="D159" s="178" t="s">
        <v>121</v>
      </c>
      <c r="E159" s="38"/>
      <c r="F159" s="179" t="s">
        <v>251</v>
      </c>
      <c r="G159" s="38"/>
      <c r="H159" s="38"/>
      <c r="I159" s="180"/>
      <c r="J159" s="38"/>
      <c r="K159" s="38"/>
      <c r="L159" s="39"/>
      <c r="M159" s="181"/>
      <c r="N159" s="182"/>
      <c r="O159" s="72"/>
      <c r="P159" s="72"/>
      <c r="Q159" s="72"/>
      <c r="R159" s="72"/>
      <c r="S159" s="72"/>
      <c r="T159" s="7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9" t="s">
        <v>121</v>
      </c>
      <c r="AU159" s="19" t="s">
        <v>79</v>
      </c>
    </row>
    <row r="160" s="2" customFormat="1">
      <c r="A160" s="38"/>
      <c r="B160" s="39"/>
      <c r="C160" s="38"/>
      <c r="D160" s="183" t="s">
        <v>123</v>
      </c>
      <c r="E160" s="38"/>
      <c r="F160" s="184" t="s">
        <v>252</v>
      </c>
      <c r="G160" s="38"/>
      <c r="H160" s="38"/>
      <c r="I160" s="180"/>
      <c r="J160" s="38"/>
      <c r="K160" s="38"/>
      <c r="L160" s="39"/>
      <c r="M160" s="181"/>
      <c r="N160" s="182"/>
      <c r="O160" s="72"/>
      <c r="P160" s="72"/>
      <c r="Q160" s="72"/>
      <c r="R160" s="72"/>
      <c r="S160" s="72"/>
      <c r="T160" s="7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123</v>
      </c>
      <c r="AU160" s="19" t="s">
        <v>79</v>
      </c>
    </row>
    <row r="161" s="2" customFormat="1" ht="16.5" customHeight="1">
      <c r="A161" s="38"/>
      <c r="B161" s="164"/>
      <c r="C161" s="165" t="s">
        <v>253</v>
      </c>
      <c r="D161" s="165" t="s">
        <v>114</v>
      </c>
      <c r="E161" s="166" t="s">
        <v>254</v>
      </c>
      <c r="F161" s="167" t="s">
        <v>255</v>
      </c>
      <c r="G161" s="168" t="s">
        <v>256</v>
      </c>
      <c r="H161" s="169">
        <v>10</v>
      </c>
      <c r="I161" s="170"/>
      <c r="J161" s="171">
        <f>ROUND(I161*H161,2)</f>
        <v>0</v>
      </c>
      <c r="K161" s="167" t="s">
        <v>118</v>
      </c>
      <c r="L161" s="39"/>
      <c r="M161" s="172" t="s">
        <v>3</v>
      </c>
      <c r="N161" s="173" t="s">
        <v>40</v>
      </c>
      <c r="O161" s="72"/>
      <c r="P161" s="174">
        <f>O161*H161</f>
        <v>0</v>
      </c>
      <c r="Q161" s="174">
        <v>0</v>
      </c>
      <c r="R161" s="174">
        <f>Q161*H161</f>
        <v>0</v>
      </c>
      <c r="S161" s="174">
        <v>0.023800000000000002</v>
      </c>
      <c r="T161" s="175">
        <f>S161*H161</f>
        <v>0.23800000000000002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76" t="s">
        <v>119</v>
      </c>
      <c r="AT161" s="176" t="s">
        <v>114</v>
      </c>
      <c r="AU161" s="176" t="s">
        <v>79</v>
      </c>
      <c r="AY161" s="19" t="s">
        <v>111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9" t="s">
        <v>77</v>
      </c>
      <c r="BK161" s="177">
        <f>ROUND(I161*H161,2)</f>
        <v>0</v>
      </c>
      <c r="BL161" s="19" t="s">
        <v>119</v>
      </c>
      <c r="BM161" s="176" t="s">
        <v>257</v>
      </c>
    </row>
    <row r="162" s="2" customFormat="1">
      <c r="A162" s="38"/>
      <c r="B162" s="39"/>
      <c r="C162" s="38"/>
      <c r="D162" s="178" t="s">
        <v>121</v>
      </c>
      <c r="E162" s="38"/>
      <c r="F162" s="179" t="s">
        <v>258</v>
      </c>
      <c r="G162" s="38"/>
      <c r="H162" s="38"/>
      <c r="I162" s="180"/>
      <c r="J162" s="38"/>
      <c r="K162" s="38"/>
      <c r="L162" s="39"/>
      <c r="M162" s="181"/>
      <c r="N162" s="182"/>
      <c r="O162" s="72"/>
      <c r="P162" s="72"/>
      <c r="Q162" s="72"/>
      <c r="R162" s="72"/>
      <c r="S162" s="72"/>
      <c r="T162" s="7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9" t="s">
        <v>121</v>
      </c>
      <c r="AU162" s="19" t="s">
        <v>79</v>
      </c>
    </row>
    <row r="163" s="2" customFormat="1">
      <c r="A163" s="38"/>
      <c r="B163" s="39"/>
      <c r="C163" s="38"/>
      <c r="D163" s="183" t="s">
        <v>123</v>
      </c>
      <c r="E163" s="38"/>
      <c r="F163" s="184" t="s">
        <v>259</v>
      </c>
      <c r="G163" s="38"/>
      <c r="H163" s="38"/>
      <c r="I163" s="180"/>
      <c r="J163" s="38"/>
      <c r="K163" s="38"/>
      <c r="L163" s="39"/>
      <c r="M163" s="181"/>
      <c r="N163" s="182"/>
      <c r="O163" s="72"/>
      <c r="P163" s="72"/>
      <c r="Q163" s="72"/>
      <c r="R163" s="72"/>
      <c r="S163" s="72"/>
      <c r="T163" s="73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9" t="s">
        <v>123</v>
      </c>
      <c r="AU163" s="19" t="s">
        <v>79</v>
      </c>
    </row>
    <row r="164" s="2" customFormat="1" ht="21.75" customHeight="1">
      <c r="A164" s="38"/>
      <c r="B164" s="164"/>
      <c r="C164" s="165" t="s">
        <v>260</v>
      </c>
      <c r="D164" s="165" t="s">
        <v>114</v>
      </c>
      <c r="E164" s="166" t="s">
        <v>261</v>
      </c>
      <c r="F164" s="167" t="s">
        <v>262</v>
      </c>
      <c r="G164" s="168" t="s">
        <v>133</v>
      </c>
      <c r="H164" s="169">
        <v>3</v>
      </c>
      <c r="I164" s="170"/>
      <c r="J164" s="171">
        <f>ROUND(I164*H164,2)</f>
        <v>0</v>
      </c>
      <c r="K164" s="167" t="s">
        <v>118</v>
      </c>
      <c r="L164" s="39"/>
      <c r="M164" s="172" t="s">
        <v>3</v>
      </c>
      <c r="N164" s="173" t="s">
        <v>40</v>
      </c>
      <c r="O164" s="72"/>
      <c r="P164" s="174">
        <f>O164*H164</f>
        <v>0</v>
      </c>
      <c r="Q164" s="174">
        <v>0.017080000000000001</v>
      </c>
      <c r="R164" s="174">
        <f>Q164*H164</f>
        <v>0.051240000000000008</v>
      </c>
      <c r="S164" s="174">
        <v>0</v>
      </c>
      <c r="T164" s="17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76" t="s">
        <v>119</v>
      </c>
      <c r="AT164" s="176" t="s">
        <v>114</v>
      </c>
      <c r="AU164" s="176" t="s">
        <v>79</v>
      </c>
      <c r="AY164" s="19" t="s">
        <v>111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9" t="s">
        <v>77</v>
      </c>
      <c r="BK164" s="177">
        <f>ROUND(I164*H164,2)</f>
        <v>0</v>
      </c>
      <c r="BL164" s="19" t="s">
        <v>119</v>
      </c>
      <c r="BM164" s="176" t="s">
        <v>263</v>
      </c>
    </row>
    <row r="165" s="2" customFormat="1">
      <c r="A165" s="38"/>
      <c r="B165" s="39"/>
      <c r="C165" s="38"/>
      <c r="D165" s="178" t="s">
        <v>121</v>
      </c>
      <c r="E165" s="38"/>
      <c r="F165" s="179" t="s">
        <v>264</v>
      </c>
      <c r="G165" s="38"/>
      <c r="H165" s="38"/>
      <c r="I165" s="180"/>
      <c r="J165" s="38"/>
      <c r="K165" s="38"/>
      <c r="L165" s="39"/>
      <c r="M165" s="181"/>
      <c r="N165" s="182"/>
      <c r="O165" s="72"/>
      <c r="P165" s="72"/>
      <c r="Q165" s="72"/>
      <c r="R165" s="72"/>
      <c r="S165" s="72"/>
      <c r="T165" s="7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121</v>
      </c>
      <c r="AU165" s="19" t="s">
        <v>79</v>
      </c>
    </row>
    <row r="166" s="2" customFormat="1">
      <c r="A166" s="38"/>
      <c r="B166" s="39"/>
      <c r="C166" s="38"/>
      <c r="D166" s="183" t="s">
        <v>123</v>
      </c>
      <c r="E166" s="38"/>
      <c r="F166" s="184" t="s">
        <v>265</v>
      </c>
      <c r="G166" s="38"/>
      <c r="H166" s="38"/>
      <c r="I166" s="180"/>
      <c r="J166" s="38"/>
      <c r="K166" s="38"/>
      <c r="L166" s="39"/>
      <c r="M166" s="181"/>
      <c r="N166" s="182"/>
      <c r="O166" s="72"/>
      <c r="P166" s="72"/>
      <c r="Q166" s="72"/>
      <c r="R166" s="72"/>
      <c r="S166" s="72"/>
      <c r="T166" s="7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123</v>
      </c>
      <c r="AU166" s="19" t="s">
        <v>79</v>
      </c>
    </row>
    <row r="167" s="13" customFormat="1">
      <c r="A167" s="13"/>
      <c r="B167" s="185"/>
      <c r="C167" s="13"/>
      <c r="D167" s="178" t="s">
        <v>143</v>
      </c>
      <c r="E167" s="186" t="s">
        <v>3</v>
      </c>
      <c r="F167" s="187" t="s">
        <v>144</v>
      </c>
      <c r="G167" s="13"/>
      <c r="H167" s="186" t="s">
        <v>3</v>
      </c>
      <c r="I167" s="188"/>
      <c r="J167" s="13"/>
      <c r="K167" s="13"/>
      <c r="L167" s="185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143</v>
      </c>
      <c r="AU167" s="186" t="s">
        <v>79</v>
      </c>
      <c r="AV167" s="13" t="s">
        <v>77</v>
      </c>
      <c r="AW167" s="13" t="s">
        <v>31</v>
      </c>
      <c r="AX167" s="13" t="s">
        <v>69</v>
      </c>
      <c r="AY167" s="186" t="s">
        <v>111</v>
      </c>
    </row>
    <row r="168" s="14" customFormat="1">
      <c r="A168" s="14"/>
      <c r="B168" s="192"/>
      <c r="C168" s="14"/>
      <c r="D168" s="178" t="s">
        <v>143</v>
      </c>
      <c r="E168" s="193" t="s">
        <v>3</v>
      </c>
      <c r="F168" s="194" t="s">
        <v>266</v>
      </c>
      <c r="G168" s="14"/>
      <c r="H168" s="195">
        <v>3</v>
      </c>
      <c r="I168" s="196"/>
      <c r="J168" s="14"/>
      <c r="K168" s="14"/>
      <c r="L168" s="192"/>
      <c r="M168" s="197"/>
      <c r="N168" s="198"/>
      <c r="O168" s="198"/>
      <c r="P168" s="198"/>
      <c r="Q168" s="198"/>
      <c r="R168" s="198"/>
      <c r="S168" s="198"/>
      <c r="T168" s="19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3" t="s">
        <v>143</v>
      </c>
      <c r="AU168" s="193" t="s">
        <v>79</v>
      </c>
      <c r="AV168" s="14" t="s">
        <v>79</v>
      </c>
      <c r="AW168" s="14" t="s">
        <v>31</v>
      </c>
      <c r="AX168" s="14" t="s">
        <v>77</v>
      </c>
      <c r="AY168" s="193" t="s">
        <v>111</v>
      </c>
    </row>
    <row r="169" s="2" customFormat="1" ht="21.75" customHeight="1">
      <c r="A169" s="38"/>
      <c r="B169" s="164"/>
      <c r="C169" s="165" t="s">
        <v>267</v>
      </c>
      <c r="D169" s="165" t="s">
        <v>114</v>
      </c>
      <c r="E169" s="166" t="s">
        <v>268</v>
      </c>
      <c r="F169" s="167" t="s">
        <v>269</v>
      </c>
      <c r="G169" s="168" t="s">
        <v>133</v>
      </c>
      <c r="H169" s="169">
        <v>1</v>
      </c>
      <c r="I169" s="170"/>
      <c r="J169" s="171">
        <f>ROUND(I169*H169,2)</f>
        <v>0</v>
      </c>
      <c r="K169" s="167" t="s">
        <v>118</v>
      </c>
      <c r="L169" s="39"/>
      <c r="M169" s="172" t="s">
        <v>3</v>
      </c>
      <c r="N169" s="173" t="s">
        <v>40</v>
      </c>
      <c r="O169" s="72"/>
      <c r="P169" s="174">
        <f>O169*H169</f>
        <v>0</v>
      </c>
      <c r="Q169" s="174">
        <v>0.019560000000000001</v>
      </c>
      <c r="R169" s="174">
        <f>Q169*H169</f>
        <v>0.019560000000000001</v>
      </c>
      <c r="S169" s="174">
        <v>0</v>
      </c>
      <c r="T169" s="17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76" t="s">
        <v>119</v>
      </c>
      <c r="AT169" s="176" t="s">
        <v>114</v>
      </c>
      <c r="AU169" s="176" t="s">
        <v>79</v>
      </c>
      <c r="AY169" s="19" t="s">
        <v>111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9" t="s">
        <v>77</v>
      </c>
      <c r="BK169" s="177">
        <f>ROUND(I169*H169,2)</f>
        <v>0</v>
      </c>
      <c r="BL169" s="19" t="s">
        <v>119</v>
      </c>
      <c r="BM169" s="176" t="s">
        <v>270</v>
      </c>
    </row>
    <row r="170" s="2" customFormat="1">
      <c r="A170" s="38"/>
      <c r="B170" s="39"/>
      <c r="C170" s="38"/>
      <c r="D170" s="178" t="s">
        <v>121</v>
      </c>
      <c r="E170" s="38"/>
      <c r="F170" s="179" t="s">
        <v>271</v>
      </c>
      <c r="G170" s="38"/>
      <c r="H170" s="38"/>
      <c r="I170" s="180"/>
      <c r="J170" s="38"/>
      <c r="K170" s="38"/>
      <c r="L170" s="39"/>
      <c r="M170" s="181"/>
      <c r="N170" s="182"/>
      <c r="O170" s="72"/>
      <c r="P170" s="72"/>
      <c r="Q170" s="72"/>
      <c r="R170" s="72"/>
      <c r="S170" s="72"/>
      <c r="T170" s="7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9" t="s">
        <v>121</v>
      </c>
      <c r="AU170" s="19" t="s">
        <v>79</v>
      </c>
    </row>
    <row r="171" s="2" customFormat="1">
      <c r="A171" s="38"/>
      <c r="B171" s="39"/>
      <c r="C171" s="38"/>
      <c r="D171" s="183" t="s">
        <v>123</v>
      </c>
      <c r="E171" s="38"/>
      <c r="F171" s="184" t="s">
        <v>272</v>
      </c>
      <c r="G171" s="38"/>
      <c r="H171" s="38"/>
      <c r="I171" s="180"/>
      <c r="J171" s="38"/>
      <c r="K171" s="38"/>
      <c r="L171" s="39"/>
      <c r="M171" s="181"/>
      <c r="N171" s="182"/>
      <c r="O171" s="72"/>
      <c r="P171" s="72"/>
      <c r="Q171" s="72"/>
      <c r="R171" s="72"/>
      <c r="S171" s="72"/>
      <c r="T171" s="7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123</v>
      </c>
      <c r="AU171" s="19" t="s">
        <v>79</v>
      </c>
    </row>
    <row r="172" s="13" customFormat="1">
      <c r="A172" s="13"/>
      <c r="B172" s="185"/>
      <c r="C172" s="13"/>
      <c r="D172" s="178" t="s">
        <v>143</v>
      </c>
      <c r="E172" s="186" t="s">
        <v>3</v>
      </c>
      <c r="F172" s="187" t="s">
        <v>144</v>
      </c>
      <c r="G172" s="13"/>
      <c r="H172" s="186" t="s">
        <v>3</v>
      </c>
      <c r="I172" s="188"/>
      <c r="J172" s="13"/>
      <c r="K172" s="13"/>
      <c r="L172" s="185"/>
      <c r="M172" s="189"/>
      <c r="N172" s="190"/>
      <c r="O172" s="190"/>
      <c r="P172" s="190"/>
      <c r="Q172" s="190"/>
      <c r="R172" s="190"/>
      <c r="S172" s="190"/>
      <c r="T172" s="19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143</v>
      </c>
      <c r="AU172" s="186" t="s">
        <v>79</v>
      </c>
      <c r="AV172" s="13" t="s">
        <v>77</v>
      </c>
      <c r="AW172" s="13" t="s">
        <v>31</v>
      </c>
      <c r="AX172" s="13" t="s">
        <v>69</v>
      </c>
      <c r="AY172" s="186" t="s">
        <v>111</v>
      </c>
    </row>
    <row r="173" s="14" customFormat="1">
      <c r="A173" s="14"/>
      <c r="B173" s="192"/>
      <c r="C173" s="14"/>
      <c r="D173" s="178" t="s">
        <v>143</v>
      </c>
      <c r="E173" s="193" t="s">
        <v>3</v>
      </c>
      <c r="F173" s="194" t="s">
        <v>273</v>
      </c>
      <c r="G173" s="14"/>
      <c r="H173" s="195">
        <v>1</v>
      </c>
      <c r="I173" s="196"/>
      <c r="J173" s="14"/>
      <c r="K173" s="14"/>
      <c r="L173" s="192"/>
      <c r="M173" s="197"/>
      <c r="N173" s="198"/>
      <c r="O173" s="198"/>
      <c r="P173" s="198"/>
      <c r="Q173" s="198"/>
      <c r="R173" s="198"/>
      <c r="S173" s="198"/>
      <c r="T173" s="19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3" t="s">
        <v>143</v>
      </c>
      <c r="AU173" s="193" t="s">
        <v>79</v>
      </c>
      <c r="AV173" s="14" t="s">
        <v>79</v>
      </c>
      <c r="AW173" s="14" t="s">
        <v>31</v>
      </c>
      <c r="AX173" s="14" t="s">
        <v>77</v>
      </c>
      <c r="AY173" s="193" t="s">
        <v>111</v>
      </c>
    </row>
    <row r="174" s="2" customFormat="1" ht="16.5" customHeight="1">
      <c r="A174" s="38"/>
      <c r="B174" s="164"/>
      <c r="C174" s="165" t="s">
        <v>274</v>
      </c>
      <c r="D174" s="165" t="s">
        <v>114</v>
      </c>
      <c r="E174" s="166" t="s">
        <v>275</v>
      </c>
      <c r="F174" s="167" t="s">
        <v>276</v>
      </c>
      <c r="G174" s="168" t="s">
        <v>197</v>
      </c>
      <c r="H174" s="169">
        <v>0.070999999999999994</v>
      </c>
      <c r="I174" s="170"/>
      <c r="J174" s="171">
        <f>ROUND(I174*H174,2)</f>
        <v>0</v>
      </c>
      <c r="K174" s="167" t="s">
        <v>118</v>
      </c>
      <c r="L174" s="39"/>
      <c r="M174" s="172" t="s">
        <v>3</v>
      </c>
      <c r="N174" s="173" t="s">
        <v>40</v>
      </c>
      <c r="O174" s="72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76" t="s">
        <v>119</v>
      </c>
      <c r="AT174" s="176" t="s">
        <v>114</v>
      </c>
      <c r="AU174" s="176" t="s">
        <v>79</v>
      </c>
      <c r="AY174" s="19" t="s">
        <v>111</v>
      </c>
      <c r="BE174" s="177">
        <f>IF(N174="základní",J174,0)</f>
        <v>0</v>
      </c>
      <c r="BF174" s="177">
        <f>IF(N174="snížená",J174,0)</f>
        <v>0</v>
      </c>
      <c r="BG174" s="177">
        <f>IF(N174="zákl. přenesená",J174,0)</f>
        <v>0</v>
      </c>
      <c r="BH174" s="177">
        <f>IF(N174="sníž. přenesená",J174,0)</f>
        <v>0</v>
      </c>
      <c r="BI174" s="177">
        <f>IF(N174="nulová",J174,0)</f>
        <v>0</v>
      </c>
      <c r="BJ174" s="19" t="s">
        <v>77</v>
      </c>
      <c r="BK174" s="177">
        <f>ROUND(I174*H174,2)</f>
        <v>0</v>
      </c>
      <c r="BL174" s="19" t="s">
        <v>119</v>
      </c>
      <c r="BM174" s="176" t="s">
        <v>277</v>
      </c>
    </row>
    <row r="175" s="2" customFormat="1">
      <c r="A175" s="38"/>
      <c r="B175" s="39"/>
      <c r="C175" s="38"/>
      <c r="D175" s="178" t="s">
        <v>121</v>
      </c>
      <c r="E175" s="38"/>
      <c r="F175" s="179" t="s">
        <v>278</v>
      </c>
      <c r="G175" s="38"/>
      <c r="H175" s="38"/>
      <c r="I175" s="180"/>
      <c r="J175" s="38"/>
      <c r="K175" s="38"/>
      <c r="L175" s="39"/>
      <c r="M175" s="181"/>
      <c r="N175" s="182"/>
      <c r="O175" s="72"/>
      <c r="P175" s="72"/>
      <c r="Q175" s="72"/>
      <c r="R175" s="72"/>
      <c r="S175" s="72"/>
      <c r="T175" s="73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121</v>
      </c>
      <c r="AU175" s="19" t="s">
        <v>79</v>
      </c>
    </row>
    <row r="176" s="2" customFormat="1">
      <c r="A176" s="38"/>
      <c r="B176" s="39"/>
      <c r="C176" s="38"/>
      <c r="D176" s="183" t="s">
        <v>123</v>
      </c>
      <c r="E176" s="38"/>
      <c r="F176" s="184" t="s">
        <v>279</v>
      </c>
      <c r="G176" s="38"/>
      <c r="H176" s="38"/>
      <c r="I176" s="180"/>
      <c r="J176" s="38"/>
      <c r="K176" s="38"/>
      <c r="L176" s="39"/>
      <c r="M176" s="181"/>
      <c r="N176" s="182"/>
      <c r="O176" s="72"/>
      <c r="P176" s="72"/>
      <c r="Q176" s="72"/>
      <c r="R176" s="72"/>
      <c r="S176" s="72"/>
      <c r="T176" s="7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123</v>
      </c>
      <c r="AU176" s="19" t="s">
        <v>79</v>
      </c>
    </row>
    <row r="177" s="12" customFormat="1" ht="22.8" customHeight="1">
      <c r="A177" s="12"/>
      <c r="B177" s="151"/>
      <c r="C177" s="12"/>
      <c r="D177" s="152" t="s">
        <v>68</v>
      </c>
      <c r="E177" s="162" t="s">
        <v>280</v>
      </c>
      <c r="F177" s="162" t="s">
        <v>281</v>
      </c>
      <c r="G177" s="12"/>
      <c r="H177" s="12"/>
      <c r="I177" s="154"/>
      <c r="J177" s="163">
        <f>BK177</f>
        <v>0</v>
      </c>
      <c r="K177" s="12"/>
      <c r="L177" s="151"/>
      <c r="M177" s="156"/>
      <c r="N177" s="157"/>
      <c r="O177" s="157"/>
      <c r="P177" s="158">
        <f>SUM(P178:P183)</f>
        <v>0</v>
      </c>
      <c r="Q177" s="157"/>
      <c r="R177" s="158">
        <f>SUM(R178:R183)</f>
        <v>0.0047200000000000002</v>
      </c>
      <c r="S177" s="157"/>
      <c r="T177" s="159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2" t="s">
        <v>79</v>
      </c>
      <c r="AT177" s="160" t="s">
        <v>68</v>
      </c>
      <c r="AU177" s="160" t="s">
        <v>77</v>
      </c>
      <c r="AY177" s="152" t="s">
        <v>111</v>
      </c>
      <c r="BK177" s="161">
        <f>SUM(BK178:BK183)</f>
        <v>0</v>
      </c>
    </row>
    <row r="178" s="2" customFormat="1" ht="16.5" customHeight="1">
      <c r="A178" s="38"/>
      <c r="B178" s="164"/>
      <c r="C178" s="165" t="s">
        <v>282</v>
      </c>
      <c r="D178" s="165" t="s">
        <v>114</v>
      </c>
      <c r="E178" s="166" t="s">
        <v>283</v>
      </c>
      <c r="F178" s="167" t="s">
        <v>284</v>
      </c>
      <c r="G178" s="168" t="s">
        <v>256</v>
      </c>
      <c r="H178" s="169">
        <v>10</v>
      </c>
      <c r="I178" s="170"/>
      <c r="J178" s="171">
        <f>ROUND(I178*H178,2)</f>
        <v>0</v>
      </c>
      <c r="K178" s="167" t="s">
        <v>118</v>
      </c>
      <c r="L178" s="39"/>
      <c r="M178" s="172" t="s">
        <v>3</v>
      </c>
      <c r="N178" s="173" t="s">
        <v>40</v>
      </c>
      <c r="O178" s="72"/>
      <c r="P178" s="174">
        <f>O178*H178</f>
        <v>0</v>
      </c>
      <c r="Q178" s="174">
        <v>0.00042999999999999999</v>
      </c>
      <c r="R178" s="174">
        <f>Q178*H178</f>
        <v>0.0043</v>
      </c>
      <c r="S178" s="174">
        <v>0</v>
      </c>
      <c r="T178" s="17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76" t="s">
        <v>119</v>
      </c>
      <c r="AT178" s="176" t="s">
        <v>114</v>
      </c>
      <c r="AU178" s="176" t="s">
        <v>79</v>
      </c>
      <c r="AY178" s="19" t="s">
        <v>111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9" t="s">
        <v>77</v>
      </c>
      <c r="BK178" s="177">
        <f>ROUND(I178*H178,2)</f>
        <v>0</v>
      </c>
      <c r="BL178" s="19" t="s">
        <v>119</v>
      </c>
      <c r="BM178" s="176" t="s">
        <v>285</v>
      </c>
    </row>
    <row r="179" s="2" customFormat="1">
      <c r="A179" s="38"/>
      <c r="B179" s="39"/>
      <c r="C179" s="38"/>
      <c r="D179" s="178" t="s">
        <v>121</v>
      </c>
      <c r="E179" s="38"/>
      <c r="F179" s="179" t="s">
        <v>286</v>
      </c>
      <c r="G179" s="38"/>
      <c r="H179" s="38"/>
      <c r="I179" s="180"/>
      <c r="J179" s="38"/>
      <c r="K179" s="38"/>
      <c r="L179" s="39"/>
      <c r="M179" s="181"/>
      <c r="N179" s="182"/>
      <c r="O179" s="72"/>
      <c r="P179" s="72"/>
      <c r="Q179" s="72"/>
      <c r="R179" s="72"/>
      <c r="S179" s="72"/>
      <c r="T179" s="73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9" t="s">
        <v>121</v>
      </c>
      <c r="AU179" s="19" t="s">
        <v>79</v>
      </c>
    </row>
    <row r="180" s="2" customFormat="1">
      <c r="A180" s="38"/>
      <c r="B180" s="39"/>
      <c r="C180" s="38"/>
      <c r="D180" s="183" t="s">
        <v>123</v>
      </c>
      <c r="E180" s="38"/>
      <c r="F180" s="184" t="s">
        <v>287</v>
      </c>
      <c r="G180" s="38"/>
      <c r="H180" s="38"/>
      <c r="I180" s="180"/>
      <c r="J180" s="38"/>
      <c r="K180" s="38"/>
      <c r="L180" s="39"/>
      <c r="M180" s="181"/>
      <c r="N180" s="182"/>
      <c r="O180" s="72"/>
      <c r="P180" s="72"/>
      <c r="Q180" s="72"/>
      <c r="R180" s="72"/>
      <c r="S180" s="72"/>
      <c r="T180" s="73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123</v>
      </c>
      <c r="AU180" s="19" t="s">
        <v>79</v>
      </c>
    </row>
    <row r="181" s="2" customFormat="1" ht="16.5" customHeight="1">
      <c r="A181" s="38"/>
      <c r="B181" s="164"/>
      <c r="C181" s="165" t="s">
        <v>288</v>
      </c>
      <c r="D181" s="165" t="s">
        <v>114</v>
      </c>
      <c r="E181" s="166" t="s">
        <v>289</v>
      </c>
      <c r="F181" s="167" t="s">
        <v>290</v>
      </c>
      <c r="G181" s="168" t="s">
        <v>117</v>
      </c>
      <c r="H181" s="169">
        <v>14</v>
      </c>
      <c r="I181" s="170"/>
      <c r="J181" s="171">
        <f>ROUND(I181*H181,2)</f>
        <v>0</v>
      </c>
      <c r="K181" s="167" t="s">
        <v>118</v>
      </c>
      <c r="L181" s="39"/>
      <c r="M181" s="172" t="s">
        <v>3</v>
      </c>
      <c r="N181" s="173" t="s">
        <v>40</v>
      </c>
      <c r="O181" s="72"/>
      <c r="P181" s="174">
        <f>O181*H181</f>
        <v>0</v>
      </c>
      <c r="Q181" s="174">
        <v>3.0000000000000001E-05</v>
      </c>
      <c r="R181" s="174">
        <f>Q181*H181</f>
        <v>0.00042000000000000002</v>
      </c>
      <c r="S181" s="174">
        <v>0</v>
      </c>
      <c r="T181" s="17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76" t="s">
        <v>119</v>
      </c>
      <c r="AT181" s="176" t="s">
        <v>114</v>
      </c>
      <c r="AU181" s="176" t="s">
        <v>79</v>
      </c>
      <c r="AY181" s="19" t="s">
        <v>111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9" t="s">
        <v>77</v>
      </c>
      <c r="BK181" s="177">
        <f>ROUND(I181*H181,2)</f>
        <v>0</v>
      </c>
      <c r="BL181" s="19" t="s">
        <v>119</v>
      </c>
      <c r="BM181" s="176" t="s">
        <v>291</v>
      </c>
    </row>
    <row r="182" s="2" customFormat="1">
      <c r="A182" s="38"/>
      <c r="B182" s="39"/>
      <c r="C182" s="38"/>
      <c r="D182" s="178" t="s">
        <v>121</v>
      </c>
      <c r="E182" s="38"/>
      <c r="F182" s="179" t="s">
        <v>292</v>
      </c>
      <c r="G182" s="38"/>
      <c r="H182" s="38"/>
      <c r="I182" s="180"/>
      <c r="J182" s="38"/>
      <c r="K182" s="38"/>
      <c r="L182" s="39"/>
      <c r="M182" s="181"/>
      <c r="N182" s="182"/>
      <c r="O182" s="72"/>
      <c r="P182" s="72"/>
      <c r="Q182" s="72"/>
      <c r="R182" s="72"/>
      <c r="S182" s="72"/>
      <c r="T182" s="73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9" t="s">
        <v>121</v>
      </c>
      <c r="AU182" s="19" t="s">
        <v>79</v>
      </c>
    </row>
    <row r="183" s="2" customFormat="1">
      <c r="A183" s="38"/>
      <c r="B183" s="39"/>
      <c r="C183" s="38"/>
      <c r="D183" s="183" t="s">
        <v>123</v>
      </c>
      <c r="E183" s="38"/>
      <c r="F183" s="184" t="s">
        <v>293</v>
      </c>
      <c r="G183" s="38"/>
      <c r="H183" s="38"/>
      <c r="I183" s="180"/>
      <c r="J183" s="38"/>
      <c r="K183" s="38"/>
      <c r="L183" s="39"/>
      <c r="M183" s="181"/>
      <c r="N183" s="182"/>
      <c r="O183" s="72"/>
      <c r="P183" s="72"/>
      <c r="Q183" s="72"/>
      <c r="R183" s="72"/>
      <c r="S183" s="72"/>
      <c r="T183" s="7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123</v>
      </c>
      <c r="AU183" s="19" t="s">
        <v>79</v>
      </c>
    </row>
    <row r="184" s="12" customFormat="1" ht="25.92" customHeight="1">
      <c r="A184" s="12"/>
      <c r="B184" s="151"/>
      <c r="C184" s="12"/>
      <c r="D184" s="152" t="s">
        <v>68</v>
      </c>
      <c r="E184" s="153" t="s">
        <v>294</v>
      </c>
      <c r="F184" s="153" t="s">
        <v>295</v>
      </c>
      <c r="G184" s="12"/>
      <c r="H184" s="12"/>
      <c r="I184" s="154"/>
      <c r="J184" s="155">
        <f>BK184</f>
        <v>0</v>
      </c>
      <c r="K184" s="12"/>
      <c r="L184" s="151"/>
      <c r="M184" s="156"/>
      <c r="N184" s="157"/>
      <c r="O184" s="157"/>
      <c r="P184" s="158">
        <f>SUM(P185:P189)</f>
        <v>0</v>
      </c>
      <c r="Q184" s="157"/>
      <c r="R184" s="158">
        <f>SUM(R185:R189)</f>
        <v>0</v>
      </c>
      <c r="S184" s="157"/>
      <c r="T184" s="159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2" t="s">
        <v>137</v>
      </c>
      <c r="AT184" s="160" t="s">
        <v>68</v>
      </c>
      <c r="AU184" s="160" t="s">
        <v>69</v>
      </c>
      <c r="AY184" s="152" t="s">
        <v>111</v>
      </c>
      <c r="BK184" s="161">
        <f>SUM(BK185:BK189)</f>
        <v>0</v>
      </c>
    </row>
    <row r="185" s="2" customFormat="1" ht="16.5" customHeight="1">
      <c r="A185" s="38"/>
      <c r="B185" s="164"/>
      <c r="C185" s="165" t="s">
        <v>296</v>
      </c>
      <c r="D185" s="165" t="s">
        <v>114</v>
      </c>
      <c r="E185" s="166" t="s">
        <v>297</v>
      </c>
      <c r="F185" s="167" t="s">
        <v>298</v>
      </c>
      <c r="G185" s="168" t="s">
        <v>299</v>
      </c>
      <c r="H185" s="169">
        <v>12</v>
      </c>
      <c r="I185" s="170"/>
      <c r="J185" s="171">
        <f>ROUND(I185*H185,2)</f>
        <v>0</v>
      </c>
      <c r="K185" s="167" t="s">
        <v>118</v>
      </c>
      <c r="L185" s="39"/>
      <c r="M185" s="172" t="s">
        <v>3</v>
      </c>
      <c r="N185" s="173" t="s">
        <v>40</v>
      </c>
      <c r="O185" s="72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76" t="s">
        <v>300</v>
      </c>
      <c r="AT185" s="176" t="s">
        <v>114</v>
      </c>
      <c r="AU185" s="176" t="s">
        <v>77</v>
      </c>
      <c r="AY185" s="19" t="s">
        <v>111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9" t="s">
        <v>77</v>
      </c>
      <c r="BK185" s="177">
        <f>ROUND(I185*H185,2)</f>
        <v>0</v>
      </c>
      <c r="BL185" s="19" t="s">
        <v>300</v>
      </c>
      <c r="BM185" s="176" t="s">
        <v>301</v>
      </c>
    </row>
    <row r="186" s="2" customFormat="1">
      <c r="A186" s="38"/>
      <c r="B186" s="39"/>
      <c r="C186" s="38"/>
      <c r="D186" s="178" t="s">
        <v>121</v>
      </c>
      <c r="E186" s="38"/>
      <c r="F186" s="179" t="s">
        <v>302</v>
      </c>
      <c r="G186" s="38"/>
      <c r="H186" s="38"/>
      <c r="I186" s="180"/>
      <c r="J186" s="38"/>
      <c r="K186" s="38"/>
      <c r="L186" s="39"/>
      <c r="M186" s="181"/>
      <c r="N186" s="182"/>
      <c r="O186" s="72"/>
      <c r="P186" s="72"/>
      <c r="Q186" s="72"/>
      <c r="R186" s="72"/>
      <c r="S186" s="72"/>
      <c r="T186" s="73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121</v>
      </c>
      <c r="AU186" s="19" t="s">
        <v>77</v>
      </c>
    </row>
    <row r="187" s="2" customFormat="1">
      <c r="A187" s="38"/>
      <c r="B187" s="39"/>
      <c r="C187" s="38"/>
      <c r="D187" s="183" t="s">
        <v>123</v>
      </c>
      <c r="E187" s="38"/>
      <c r="F187" s="184" t="s">
        <v>303</v>
      </c>
      <c r="G187" s="38"/>
      <c r="H187" s="38"/>
      <c r="I187" s="180"/>
      <c r="J187" s="38"/>
      <c r="K187" s="38"/>
      <c r="L187" s="39"/>
      <c r="M187" s="181"/>
      <c r="N187" s="182"/>
      <c r="O187" s="72"/>
      <c r="P187" s="72"/>
      <c r="Q187" s="72"/>
      <c r="R187" s="72"/>
      <c r="S187" s="72"/>
      <c r="T187" s="73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9" t="s">
        <v>123</v>
      </c>
      <c r="AU187" s="19" t="s">
        <v>77</v>
      </c>
    </row>
    <row r="188" s="13" customFormat="1">
      <c r="A188" s="13"/>
      <c r="B188" s="185"/>
      <c r="C188" s="13"/>
      <c r="D188" s="178" t="s">
        <v>143</v>
      </c>
      <c r="E188" s="186" t="s">
        <v>3</v>
      </c>
      <c r="F188" s="187" t="s">
        <v>304</v>
      </c>
      <c r="G188" s="13"/>
      <c r="H188" s="186" t="s">
        <v>3</v>
      </c>
      <c r="I188" s="188"/>
      <c r="J188" s="13"/>
      <c r="K188" s="13"/>
      <c r="L188" s="185"/>
      <c r="M188" s="189"/>
      <c r="N188" s="190"/>
      <c r="O188" s="190"/>
      <c r="P188" s="190"/>
      <c r="Q188" s="190"/>
      <c r="R188" s="190"/>
      <c r="S188" s="190"/>
      <c r="T188" s="19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143</v>
      </c>
      <c r="AU188" s="186" t="s">
        <v>77</v>
      </c>
      <c r="AV188" s="13" t="s">
        <v>77</v>
      </c>
      <c r="AW188" s="13" t="s">
        <v>31</v>
      </c>
      <c r="AX188" s="13" t="s">
        <v>69</v>
      </c>
      <c r="AY188" s="186" t="s">
        <v>111</v>
      </c>
    </row>
    <row r="189" s="14" customFormat="1">
      <c r="A189" s="14"/>
      <c r="B189" s="192"/>
      <c r="C189" s="14"/>
      <c r="D189" s="178" t="s">
        <v>143</v>
      </c>
      <c r="E189" s="193" t="s">
        <v>3</v>
      </c>
      <c r="F189" s="194" t="s">
        <v>9</v>
      </c>
      <c r="G189" s="14"/>
      <c r="H189" s="195">
        <v>12</v>
      </c>
      <c r="I189" s="196"/>
      <c r="J189" s="14"/>
      <c r="K189" s="14"/>
      <c r="L189" s="192"/>
      <c r="M189" s="200"/>
      <c r="N189" s="201"/>
      <c r="O189" s="201"/>
      <c r="P189" s="201"/>
      <c r="Q189" s="201"/>
      <c r="R189" s="201"/>
      <c r="S189" s="201"/>
      <c r="T189" s="20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3" t="s">
        <v>143</v>
      </c>
      <c r="AU189" s="193" t="s">
        <v>77</v>
      </c>
      <c r="AV189" s="14" t="s">
        <v>79</v>
      </c>
      <c r="AW189" s="14" t="s">
        <v>31</v>
      </c>
      <c r="AX189" s="14" t="s">
        <v>77</v>
      </c>
      <c r="AY189" s="193" t="s">
        <v>111</v>
      </c>
    </row>
    <row r="190" s="2" customFormat="1" ht="6.96" customHeight="1">
      <c r="A190" s="38"/>
      <c r="B190" s="55"/>
      <c r="C190" s="56"/>
      <c r="D190" s="56"/>
      <c r="E190" s="56"/>
      <c r="F190" s="56"/>
      <c r="G190" s="56"/>
      <c r="H190" s="56"/>
      <c r="I190" s="56"/>
      <c r="J190" s="56"/>
      <c r="K190" s="56"/>
      <c r="L190" s="39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autoFilter ref="C84:K18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2/733110803"/>
    <hyperlink ref="F93" r:id="rId2" display="https://podminky.urs.cz/item/CS_URS_2024_02/733110806"/>
    <hyperlink ref="F96" r:id="rId3" display="https://podminky.urs.cz/item/CS_URS_2024_02/733191913"/>
    <hyperlink ref="F99" r:id="rId4" display="https://podminky.urs.cz/item/CS_URS_2024_02/733222302"/>
    <hyperlink ref="F104" r:id="rId5" display="https://podminky.urs.cz/item/CS_URS_2024_02/733222303"/>
    <hyperlink ref="F109" r:id="rId6" display="https://podminky.urs.cz/item/CS_URS_2024_02/733224222"/>
    <hyperlink ref="F112" r:id="rId7" display="https://podminky.urs.cz/item/CS_URS_2024_02/733224223"/>
    <hyperlink ref="F115" r:id="rId8" display="https://podminky.urs.cz/item/CS_URS_2024_02/733291101"/>
    <hyperlink ref="F118" r:id="rId9" display="https://podminky.urs.cz/item/CS_URS_2024_02/733293903"/>
    <hyperlink ref="F121" r:id="rId10" display="https://podminky.urs.cz/item/CS_URS_2024_02/733811231"/>
    <hyperlink ref="F124" r:id="rId11" display="https://podminky.urs.cz/item/CS_URS_2024_02/733811241"/>
    <hyperlink ref="F127" r:id="rId12" display="https://podminky.urs.cz/item/CS_URS_2024_02/733890102"/>
    <hyperlink ref="F130" r:id="rId13" display="https://podminky.urs.cz/item/CS_URS_2024_02/998733102"/>
    <hyperlink ref="F134" r:id="rId14" display="https://podminky.urs.cz/item/CS_URS_2024_02/734200821"/>
    <hyperlink ref="F137" r:id="rId15" display="https://podminky.urs.cz/item/CS_URS_2024_02/734211112"/>
    <hyperlink ref="F140" r:id="rId16" display="https://podminky.urs.cz/item/CS_URS_2024_02/734221684"/>
    <hyperlink ref="F143" r:id="rId17" display="https://podminky.urs.cz/item/CS_URS_2024_02/734261402"/>
    <hyperlink ref="F146" r:id="rId18" display="https://podminky.urs.cz/item/CS_URS_2024_02/734291122"/>
    <hyperlink ref="F151" r:id="rId19" display="https://podminky.urs.cz/item/CS_URS_2024_02/734292714"/>
    <hyperlink ref="F156" r:id="rId20" display="https://podminky.urs.cz/item/CS_URS_2024_02/998734102"/>
    <hyperlink ref="F160" r:id="rId21" display="https://podminky.urs.cz/item/CS_URS_2024_02/735000912"/>
    <hyperlink ref="F163" r:id="rId22" display="https://podminky.urs.cz/item/CS_URS_2024_02/735111810"/>
    <hyperlink ref="F166" r:id="rId23" display="https://podminky.urs.cz/item/CS_URS_2024_02/735152179"/>
    <hyperlink ref="F171" r:id="rId24" display="https://podminky.urs.cz/item/CS_URS_2024_02/735152180"/>
    <hyperlink ref="F176" r:id="rId25" display="https://podminky.urs.cz/item/CS_URS_2024_02/998735102"/>
    <hyperlink ref="F180" r:id="rId26" display="https://podminky.urs.cz/item/CS_URS_2024_02/783617147"/>
    <hyperlink ref="F183" r:id="rId27" display="https://podminky.urs.cz/item/CS_URS_2024_02/783617611"/>
    <hyperlink ref="F187" r:id="rId28" display="https://podminky.urs.cz/item/CS_URS_2024_02/HZS22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83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VŠPJ - Vybudování dvou přístaveb s výtahy, Tolstého 16, Jihlava 586 01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84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305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21. 10. 2024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tr">
        <f>IF('Rekapitulace stavby'!AN10="","",'Rekapitulace stavby'!AN10)</f>
        <v/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26</v>
      </c>
      <c r="J20" s="27" t="str">
        <f>IF('Rekapitulace stavby'!AN16="","",'Rekapitulace stavby'!AN16)</f>
        <v/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33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35</v>
      </c>
      <c r="E30" s="38"/>
      <c r="F30" s="38"/>
      <c r="G30" s="38"/>
      <c r="H30" s="38"/>
      <c r="I30" s="38"/>
      <c r="J30" s="90">
        <f>ROUND(J85,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39</v>
      </c>
      <c r="E33" s="32" t="s">
        <v>40</v>
      </c>
      <c r="F33" s="122">
        <f>ROUND((SUM(BE85:BE171)),  2)</f>
        <v>0</v>
      </c>
      <c r="G33" s="38"/>
      <c r="H33" s="38"/>
      <c r="I33" s="123">
        <v>0.20999999999999999</v>
      </c>
      <c r="J33" s="122">
        <f>ROUND(((SUM(BE85:BE171))*I33),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2">
        <f>ROUND((SUM(BF85:BF171)),  2)</f>
        <v>0</v>
      </c>
      <c r="G34" s="38"/>
      <c r="H34" s="38"/>
      <c r="I34" s="123">
        <v>0.12</v>
      </c>
      <c r="J34" s="122">
        <f>ROUND(((SUM(BF85:BF171))*I34),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2">
        <f>ROUND((SUM(BG85:BG171)),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2">
        <f>ROUND((SUM(BH85:BH171)),  2)</f>
        <v>0</v>
      </c>
      <c r="G36" s="38"/>
      <c r="H36" s="38"/>
      <c r="I36" s="123">
        <v>0.12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2">
        <f>ROUND((SUM(BI85:BI171)),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45</v>
      </c>
      <c r="E39" s="76"/>
      <c r="F39" s="76"/>
      <c r="G39" s="126" t="s">
        <v>46</v>
      </c>
      <c r="H39" s="127" t="s">
        <v>47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86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VŠPJ - Vybudování dvou přístaveb s výtahy, Tolstého 16, Jihlava 586 01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84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2422-ZY-05v - VŠPJ - Vybudování dvou přístaveb s výtahy, VÝCHODNÍ KŘÍDLO, Vytápění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 xml:space="preserve"> </v>
      </c>
      <c r="G52" s="38"/>
      <c r="H52" s="38"/>
      <c r="I52" s="32" t="s">
        <v>23</v>
      </c>
      <c r="J52" s="64" t="str">
        <f>IF(J12="","",J12)</f>
        <v>21. 10. 2024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 xml:space="preserve"> </v>
      </c>
      <c r="G54" s="38"/>
      <c r="H54" s="38"/>
      <c r="I54" s="32" t="s">
        <v>30</v>
      </c>
      <c r="J54" s="36" t="str">
        <f>E21</f>
        <v xml:space="preserve"> 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38"/>
      <c r="E55" s="38"/>
      <c r="F55" s="27" t="str">
        <f>IF(E18="","",E18)</f>
        <v>Vyplň údaj</v>
      </c>
      <c r="G55" s="38"/>
      <c r="H55" s="38"/>
      <c r="I55" s="32" t="s">
        <v>32</v>
      </c>
      <c r="J55" s="36" t="str">
        <f>E24</f>
        <v xml:space="preserve">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87</v>
      </c>
      <c r="D57" s="124"/>
      <c r="E57" s="124"/>
      <c r="F57" s="124"/>
      <c r="G57" s="124"/>
      <c r="H57" s="124"/>
      <c r="I57" s="124"/>
      <c r="J57" s="131" t="s">
        <v>88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67</v>
      </c>
      <c r="D59" s="38"/>
      <c r="E59" s="38"/>
      <c r="F59" s="38"/>
      <c r="G59" s="38"/>
      <c r="H59" s="38"/>
      <c r="I59" s="38"/>
      <c r="J59" s="90">
        <f>J85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89</v>
      </c>
    </row>
    <row r="60" s="9" customFormat="1" ht="24.96" customHeight="1">
      <c r="A60" s="9"/>
      <c r="B60" s="133"/>
      <c r="C60" s="9"/>
      <c r="D60" s="134" t="s">
        <v>90</v>
      </c>
      <c r="E60" s="135"/>
      <c r="F60" s="135"/>
      <c r="G60" s="135"/>
      <c r="H60" s="135"/>
      <c r="I60" s="135"/>
      <c r="J60" s="136">
        <f>J86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91</v>
      </c>
      <c r="E61" s="139"/>
      <c r="F61" s="139"/>
      <c r="G61" s="139"/>
      <c r="H61" s="139"/>
      <c r="I61" s="139"/>
      <c r="J61" s="140">
        <f>J87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92</v>
      </c>
      <c r="E62" s="139"/>
      <c r="F62" s="139"/>
      <c r="G62" s="139"/>
      <c r="H62" s="139"/>
      <c r="I62" s="139"/>
      <c r="J62" s="140">
        <f>J120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93</v>
      </c>
      <c r="E63" s="139"/>
      <c r="F63" s="139"/>
      <c r="G63" s="139"/>
      <c r="H63" s="139"/>
      <c r="I63" s="139"/>
      <c r="J63" s="140">
        <f>J136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94</v>
      </c>
      <c r="E64" s="139"/>
      <c r="F64" s="139"/>
      <c r="G64" s="139"/>
      <c r="H64" s="139"/>
      <c r="I64" s="139"/>
      <c r="J64" s="140">
        <f>J162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33"/>
      <c r="C65" s="9"/>
      <c r="D65" s="134" t="s">
        <v>95</v>
      </c>
      <c r="E65" s="135"/>
      <c r="F65" s="135"/>
      <c r="G65" s="135"/>
      <c r="H65" s="135"/>
      <c r="I65" s="135"/>
      <c r="J65" s="136">
        <f>J166</f>
        <v>0</v>
      </c>
      <c r="K65" s="9"/>
      <c r="L65" s="13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8"/>
      <c r="B66" s="39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1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96</v>
      </c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17</v>
      </c>
      <c r="D74" s="38"/>
      <c r="E74" s="38"/>
      <c r="F74" s="38"/>
      <c r="G74" s="38"/>
      <c r="H74" s="38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38"/>
      <c r="D75" s="38"/>
      <c r="E75" s="115" t="str">
        <f>E7</f>
        <v>VŠPJ - Vybudování dvou přístaveb s výtahy, Tolstého 16, Jihlava 586 01</v>
      </c>
      <c r="F75" s="32"/>
      <c r="G75" s="32"/>
      <c r="H75" s="32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84</v>
      </c>
      <c r="D76" s="38"/>
      <c r="E76" s="38"/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38"/>
      <c r="D77" s="38"/>
      <c r="E77" s="62" t="str">
        <f>E9</f>
        <v>2422-ZY-05v - VŠPJ - Vybudování dvou přístaveb s výtahy, VÝCHODNÍ KŘÍDLO, Vytápění</v>
      </c>
      <c r="F77" s="38"/>
      <c r="G77" s="38"/>
      <c r="H77" s="38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38"/>
      <c r="E79" s="38"/>
      <c r="F79" s="27" t="str">
        <f>F12</f>
        <v xml:space="preserve"> </v>
      </c>
      <c r="G79" s="38"/>
      <c r="H79" s="38"/>
      <c r="I79" s="32" t="s">
        <v>23</v>
      </c>
      <c r="J79" s="64" t="str">
        <f>IF(J12="","",J12)</f>
        <v>21. 10. 2024</v>
      </c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38"/>
      <c r="E81" s="38"/>
      <c r="F81" s="27" t="str">
        <f>E15</f>
        <v xml:space="preserve"> </v>
      </c>
      <c r="G81" s="38"/>
      <c r="H81" s="38"/>
      <c r="I81" s="32" t="s">
        <v>30</v>
      </c>
      <c r="J81" s="36" t="str">
        <f>E21</f>
        <v xml:space="preserve"> </v>
      </c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38"/>
      <c r="E82" s="38"/>
      <c r="F82" s="27" t="str">
        <f>IF(E18="","",E18)</f>
        <v>Vyplň údaj</v>
      </c>
      <c r="G82" s="38"/>
      <c r="H82" s="38"/>
      <c r="I82" s="32" t="s">
        <v>32</v>
      </c>
      <c r="J82" s="36" t="str">
        <f>E24</f>
        <v xml:space="preserve"> </v>
      </c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41"/>
      <c r="B84" s="142"/>
      <c r="C84" s="143" t="s">
        <v>97</v>
      </c>
      <c r="D84" s="144" t="s">
        <v>54</v>
      </c>
      <c r="E84" s="144" t="s">
        <v>50</v>
      </c>
      <c r="F84" s="144" t="s">
        <v>51</v>
      </c>
      <c r="G84" s="144" t="s">
        <v>98</v>
      </c>
      <c r="H84" s="144" t="s">
        <v>99</v>
      </c>
      <c r="I84" s="144" t="s">
        <v>100</v>
      </c>
      <c r="J84" s="144" t="s">
        <v>88</v>
      </c>
      <c r="K84" s="145" t="s">
        <v>101</v>
      </c>
      <c r="L84" s="146"/>
      <c r="M84" s="80" t="s">
        <v>3</v>
      </c>
      <c r="N84" s="81" t="s">
        <v>39</v>
      </c>
      <c r="O84" s="81" t="s">
        <v>102</v>
      </c>
      <c r="P84" s="81" t="s">
        <v>103</v>
      </c>
      <c r="Q84" s="81" t="s">
        <v>104</v>
      </c>
      <c r="R84" s="81" t="s">
        <v>105</v>
      </c>
      <c r="S84" s="81" t="s">
        <v>106</v>
      </c>
      <c r="T84" s="82" t="s">
        <v>107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="2" customFormat="1" ht="22.8" customHeight="1">
      <c r="A85" s="38"/>
      <c r="B85" s="39"/>
      <c r="C85" s="87" t="s">
        <v>108</v>
      </c>
      <c r="D85" s="38"/>
      <c r="E85" s="38"/>
      <c r="F85" s="38"/>
      <c r="G85" s="38"/>
      <c r="H85" s="38"/>
      <c r="I85" s="38"/>
      <c r="J85" s="147">
        <f>BK85</f>
        <v>0</v>
      </c>
      <c r="K85" s="38"/>
      <c r="L85" s="39"/>
      <c r="M85" s="83"/>
      <c r="N85" s="68"/>
      <c r="O85" s="84"/>
      <c r="P85" s="148">
        <f>P86+P166</f>
        <v>0</v>
      </c>
      <c r="Q85" s="84"/>
      <c r="R85" s="148">
        <f>R86+R166</f>
        <v>0.12205000000000001</v>
      </c>
      <c r="S85" s="84"/>
      <c r="T85" s="149">
        <f>T86+T166</f>
        <v>0.75486000000000009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9" t="s">
        <v>68</v>
      </c>
      <c r="AU85" s="19" t="s">
        <v>89</v>
      </c>
      <c r="BK85" s="150">
        <f>BK86+BK166</f>
        <v>0</v>
      </c>
    </row>
    <row r="86" s="12" customFormat="1" ht="25.92" customHeight="1">
      <c r="A86" s="12"/>
      <c r="B86" s="151"/>
      <c r="C86" s="12"/>
      <c r="D86" s="152" t="s">
        <v>68</v>
      </c>
      <c r="E86" s="153" t="s">
        <v>109</v>
      </c>
      <c r="F86" s="153" t="s">
        <v>110</v>
      </c>
      <c r="G86" s="12"/>
      <c r="H86" s="12"/>
      <c r="I86" s="154"/>
      <c r="J86" s="155">
        <f>BK86</f>
        <v>0</v>
      </c>
      <c r="K86" s="12"/>
      <c r="L86" s="151"/>
      <c r="M86" s="156"/>
      <c r="N86" s="157"/>
      <c r="O86" s="157"/>
      <c r="P86" s="158">
        <f>P87+P120+P136+P162</f>
        <v>0</v>
      </c>
      <c r="Q86" s="157"/>
      <c r="R86" s="158">
        <f>R87+R120+R136+R162</f>
        <v>0.12205000000000001</v>
      </c>
      <c r="S86" s="157"/>
      <c r="T86" s="159">
        <f>T87+T120+T136+T162</f>
        <v>0.75486000000000009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2" t="s">
        <v>79</v>
      </c>
      <c r="AT86" s="160" t="s">
        <v>68</v>
      </c>
      <c r="AU86" s="160" t="s">
        <v>69</v>
      </c>
      <c r="AY86" s="152" t="s">
        <v>111</v>
      </c>
      <c r="BK86" s="161">
        <f>BK87+BK120+BK136+BK162</f>
        <v>0</v>
      </c>
    </row>
    <row r="87" s="12" customFormat="1" ht="22.8" customHeight="1">
      <c r="A87" s="12"/>
      <c r="B87" s="151"/>
      <c r="C87" s="12"/>
      <c r="D87" s="152" t="s">
        <v>68</v>
      </c>
      <c r="E87" s="162" t="s">
        <v>112</v>
      </c>
      <c r="F87" s="162" t="s">
        <v>113</v>
      </c>
      <c r="G87" s="12"/>
      <c r="H87" s="12"/>
      <c r="I87" s="154"/>
      <c r="J87" s="163">
        <f>BK87</f>
        <v>0</v>
      </c>
      <c r="K87" s="12"/>
      <c r="L87" s="151"/>
      <c r="M87" s="156"/>
      <c r="N87" s="157"/>
      <c r="O87" s="157"/>
      <c r="P87" s="158">
        <f>SUM(P88:P119)</f>
        <v>0</v>
      </c>
      <c r="Q87" s="157"/>
      <c r="R87" s="158">
        <f>SUM(R88:R119)</f>
        <v>0.036900000000000002</v>
      </c>
      <c r="S87" s="157"/>
      <c r="T87" s="159">
        <f>SUM(T88:T119)</f>
        <v>0.0332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2" t="s">
        <v>79</v>
      </c>
      <c r="AT87" s="160" t="s">
        <v>68</v>
      </c>
      <c r="AU87" s="160" t="s">
        <v>77</v>
      </c>
      <c r="AY87" s="152" t="s">
        <v>111</v>
      </c>
      <c r="BK87" s="161">
        <f>SUM(BK88:BK119)</f>
        <v>0</v>
      </c>
    </row>
    <row r="88" s="2" customFormat="1" ht="16.5" customHeight="1">
      <c r="A88" s="38"/>
      <c r="B88" s="164"/>
      <c r="C88" s="165" t="s">
        <v>146</v>
      </c>
      <c r="D88" s="165" t="s">
        <v>114</v>
      </c>
      <c r="E88" s="166" t="s">
        <v>115</v>
      </c>
      <c r="F88" s="167" t="s">
        <v>116</v>
      </c>
      <c r="G88" s="168" t="s">
        <v>117</v>
      </c>
      <c r="H88" s="169">
        <v>14</v>
      </c>
      <c r="I88" s="170"/>
      <c r="J88" s="171">
        <f>ROUND(I88*H88,2)</f>
        <v>0</v>
      </c>
      <c r="K88" s="167" t="s">
        <v>118</v>
      </c>
      <c r="L88" s="39"/>
      <c r="M88" s="172" t="s">
        <v>3</v>
      </c>
      <c r="N88" s="173" t="s">
        <v>40</v>
      </c>
      <c r="O88" s="72"/>
      <c r="P88" s="174">
        <f>O88*H88</f>
        <v>0</v>
      </c>
      <c r="Q88" s="174">
        <v>2.0000000000000002E-05</v>
      </c>
      <c r="R88" s="174">
        <f>Q88*H88</f>
        <v>0.00028000000000000003</v>
      </c>
      <c r="S88" s="174">
        <v>0.001</v>
      </c>
      <c r="T88" s="175">
        <f>S88*H88</f>
        <v>0.014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76" t="s">
        <v>119</v>
      </c>
      <c r="AT88" s="176" t="s">
        <v>114</v>
      </c>
      <c r="AU88" s="176" t="s">
        <v>79</v>
      </c>
      <c r="AY88" s="19" t="s">
        <v>111</v>
      </c>
      <c r="BE88" s="177">
        <f>IF(N88="základní",J88,0)</f>
        <v>0</v>
      </c>
      <c r="BF88" s="177">
        <f>IF(N88="snížená",J88,0)</f>
        <v>0</v>
      </c>
      <c r="BG88" s="177">
        <f>IF(N88="zákl. přenesená",J88,0)</f>
        <v>0</v>
      </c>
      <c r="BH88" s="177">
        <f>IF(N88="sníž. přenesená",J88,0)</f>
        <v>0</v>
      </c>
      <c r="BI88" s="177">
        <f>IF(N88="nulová",J88,0)</f>
        <v>0</v>
      </c>
      <c r="BJ88" s="19" t="s">
        <v>77</v>
      </c>
      <c r="BK88" s="177">
        <f>ROUND(I88*H88,2)</f>
        <v>0</v>
      </c>
      <c r="BL88" s="19" t="s">
        <v>119</v>
      </c>
      <c r="BM88" s="176" t="s">
        <v>306</v>
      </c>
    </row>
    <row r="89" s="2" customFormat="1">
      <c r="A89" s="38"/>
      <c r="B89" s="39"/>
      <c r="C89" s="38"/>
      <c r="D89" s="178" t="s">
        <v>121</v>
      </c>
      <c r="E89" s="38"/>
      <c r="F89" s="179" t="s">
        <v>122</v>
      </c>
      <c r="G89" s="38"/>
      <c r="H89" s="38"/>
      <c r="I89" s="180"/>
      <c r="J89" s="38"/>
      <c r="K89" s="38"/>
      <c r="L89" s="39"/>
      <c r="M89" s="181"/>
      <c r="N89" s="182"/>
      <c r="O89" s="72"/>
      <c r="P89" s="72"/>
      <c r="Q89" s="72"/>
      <c r="R89" s="72"/>
      <c r="S89" s="72"/>
      <c r="T89" s="73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9" t="s">
        <v>121</v>
      </c>
      <c r="AU89" s="19" t="s">
        <v>79</v>
      </c>
    </row>
    <row r="90" s="2" customFormat="1">
      <c r="A90" s="38"/>
      <c r="B90" s="39"/>
      <c r="C90" s="38"/>
      <c r="D90" s="183" t="s">
        <v>123</v>
      </c>
      <c r="E90" s="38"/>
      <c r="F90" s="184" t="s">
        <v>124</v>
      </c>
      <c r="G90" s="38"/>
      <c r="H90" s="38"/>
      <c r="I90" s="180"/>
      <c r="J90" s="38"/>
      <c r="K90" s="38"/>
      <c r="L90" s="39"/>
      <c r="M90" s="181"/>
      <c r="N90" s="182"/>
      <c r="O90" s="72"/>
      <c r="P90" s="72"/>
      <c r="Q90" s="72"/>
      <c r="R90" s="72"/>
      <c r="S90" s="72"/>
      <c r="T90" s="73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9" t="s">
        <v>123</v>
      </c>
      <c r="AU90" s="19" t="s">
        <v>79</v>
      </c>
    </row>
    <row r="91" s="2" customFormat="1" ht="16.5" customHeight="1">
      <c r="A91" s="38"/>
      <c r="B91" s="164"/>
      <c r="C91" s="165" t="s">
        <v>153</v>
      </c>
      <c r="D91" s="165" t="s">
        <v>114</v>
      </c>
      <c r="E91" s="166" t="s">
        <v>125</v>
      </c>
      <c r="F91" s="167" t="s">
        <v>126</v>
      </c>
      <c r="G91" s="168" t="s">
        <v>117</v>
      </c>
      <c r="H91" s="169">
        <v>6</v>
      </c>
      <c r="I91" s="170"/>
      <c r="J91" s="171">
        <f>ROUND(I91*H91,2)</f>
        <v>0</v>
      </c>
      <c r="K91" s="167" t="s">
        <v>118</v>
      </c>
      <c r="L91" s="39"/>
      <c r="M91" s="172" t="s">
        <v>3</v>
      </c>
      <c r="N91" s="173" t="s">
        <v>40</v>
      </c>
      <c r="O91" s="72"/>
      <c r="P91" s="174">
        <f>O91*H91</f>
        <v>0</v>
      </c>
      <c r="Q91" s="174">
        <v>2.0000000000000002E-05</v>
      </c>
      <c r="R91" s="174">
        <f>Q91*H91</f>
        <v>0.00012000000000000002</v>
      </c>
      <c r="S91" s="174">
        <v>0.0032000000000000002</v>
      </c>
      <c r="T91" s="175">
        <f>S91*H91</f>
        <v>0.019200000000000002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76" t="s">
        <v>119</v>
      </c>
      <c r="AT91" s="176" t="s">
        <v>114</v>
      </c>
      <c r="AU91" s="176" t="s">
        <v>79</v>
      </c>
      <c r="AY91" s="19" t="s">
        <v>111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9" t="s">
        <v>77</v>
      </c>
      <c r="BK91" s="177">
        <f>ROUND(I91*H91,2)</f>
        <v>0</v>
      </c>
      <c r="BL91" s="19" t="s">
        <v>119</v>
      </c>
      <c r="BM91" s="176" t="s">
        <v>307</v>
      </c>
    </row>
    <row r="92" s="2" customFormat="1">
      <c r="A92" s="38"/>
      <c r="B92" s="39"/>
      <c r="C92" s="38"/>
      <c r="D92" s="178" t="s">
        <v>121</v>
      </c>
      <c r="E92" s="38"/>
      <c r="F92" s="179" t="s">
        <v>128</v>
      </c>
      <c r="G92" s="38"/>
      <c r="H92" s="38"/>
      <c r="I92" s="180"/>
      <c r="J92" s="38"/>
      <c r="K92" s="38"/>
      <c r="L92" s="39"/>
      <c r="M92" s="181"/>
      <c r="N92" s="182"/>
      <c r="O92" s="72"/>
      <c r="P92" s="72"/>
      <c r="Q92" s="72"/>
      <c r="R92" s="72"/>
      <c r="S92" s="72"/>
      <c r="T92" s="73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9" t="s">
        <v>121</v>
      </c>
      <c r="AU92" s="19" t="s">
        <v>79</v>
      </c>
    </row>
    <row r="93" s="2" customFormat="1">
      <c r="A93" s="38"/>
      <c r="B93" s="39"/>
      <c r="C93" s="38"/>
      <c r="D93" s="183" t="s">
        <v>123</v>
      </c>
      <c r="E93" s="38"/>
      <c r="F93" s="184" t="s">
        <v>129</v>
      </c>
      <c r="G93" s="38"/>
      <c r="H93" s="38"/>
      <c r="I93" s="180"/>
      <c r="J93" s="38"/>
      <c r="K93" s="38"/>
      <c r="L93" s="39"/>
      <c r="M93" s="181"/>
      <c r="N93" s="182"/>
      <c r="O93" s="72"/>
      <c r="P93" s="72"/>
      <c r="Q93" s="72"/>
      <c r="R93" s="72"/>
      <c r="S93" s="72"/>
      <c r="T93" s="73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9" t="s">
        <v>123</v>
      </c>
      <c r="AU93" s="19" t="s">
        <v>79</v>
      </c>
    </row>
    <row r="94" s="2" customFormat="1" ht="16.5" customHeight="1">
      <c r="A94" s="38"/>
      <c r="B94" s="164"/>
      <c r="C94" s="165" t="s">
        <v>159</v>
      </c>
      <c r="D94" s="165" t="s">
        <v>114</v>
      </c>
      <c r="E94" s="166" t="s">
        <v>131</v>
      </c>
      <c r="F94" s="167" t="s">
        <v>132</v>
      </c>
      <c r="G94" s="168" t="s">
        <v>133</v>
      </c>
      <c r="H94" s="169">
        <v>8</v>
      </c>
      <c r="I94" s="170"/>
      <c r="J94" s="171">
        <f>ROUND(I94*H94,2)</f>
        <v>0</v>
      </c>
      <c r="K94" s="167" t="s">
        <v>118</v>
      </c>
      <c r="L94" s="39"/>
      <c r="M94" s="172" t="s">
        <v>3</v>
      </c>
      <c r="N94" s="173" t="s">
        <v>40</v>
      </c>
      <c r="O94" s="72"/>
      <c r="P94" s="174">
        <f>O94*H94</f>
        <v>0</v>
      </c>
      <c r="Q94" s="174">
        <v>0.00029999999999999997</v>
      </c>
      <c r="R94" s="174">
        <f>Q94*H94</f>
        <v>0.0023999999999999998</v>
      </c>
      <c r="S94" s="174">
        <v>0</v>
      </c>
      <c r="T94" s="17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76" t="s">
        <v>119</v>
      </c>
      <c r="AT94" s="176" t="s">
        <v>114</v>
      </c>
      <c r="AU94" s="176" t="s">
        <v>79</v>
      </c>
      <c r="AY94" s="19" t="s">
        <v>111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9" t="s">
        <v>77</v>
      </c>
      <c r="BK94" s="177">
        <f>ROUND(I94*H94,2)</f>
        <v>0</v>
      </c>
      <c r="BL94" s="19" t="s">
        <v>119</v>
      </c>
      <c r="BM94" s="176" t="s">
        <v>308</v>
      </c>
    </row>
    <row r="95" s="2" customFormat="1">
      <c r="A95" s="38"/>
      <c r="B95" s="39"/>
      <c r="C95" s="38"/>
      <c r="D95" s="178" t="s">
        <v>121</v>
      </c>
      <c r="E95" s="38"/>
      <c r="F95" s="179" t="s">
        <v>135</v>
      </c>
      <c r="G95" s="38"/>
      <c r="H95" s="38"/>
      <c r="I95" s="180"/>
      <c r="J95" s="38"/>
      <c r="K95" s="38"/>
      <c r="L95" s="39"/>
      <c r="M95" s="181"/>
      <c r="N95" s="182"/>
      <c r="O95" s="72"/>
      <c r="P95" s="72"/>
      <c r="Q95" s="72"/>
      <c r="R95" s="72"/>
      <c r="S95" s="72"/>
      <c r="T95" s="73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9" t="s">
        <v>121</v>
      </c>
      <c r="AU95" s="19" t="s">
        <v>79</v>
      </c>
    </row>
    <row r="96" s="2" customFormat="1">
      <c r="A96" s="38"/>
      <c r="B96" s="39"/>
      <c r="C96" s="38"/>
      <c r="D96" s="183" t="s">
        <v>123</v>
      </c>
      <c r="E96" s="38"/>
      <c r="F96" s="184" t="s">
        <v>136</v>
      </c>
      <c r="G96" s="38"/>
      <c r="H96" s="38"/>
      <c r="I96" s="180"/>
      <c r="J96" s="38"/>
      <c r="K96" s="38"/>
      <c r="L96" s="39"/>
      <c r="M96" s="181"/>
      <c r="N96" s="182"/>
      <c r="O96" s="72"/>
      <c r="P96" s="72"/>
      <c r="Q96" s="72"/>
      <c r="R96" s="72"/>
      <c r="S96" s="72"/>
      <c r="T96" s="73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9" t="s">
        <v>123</v>
      </c>
      <c r="AU96" s="19" t="s">
        <v>79</v>
      </c>
    </row>
    <row r="97" s="2" customFormat="1" ht="16.5" customHeight="1">
      <c r="A97" s="38"/>
      <c r="B97" s="164"/>
      <c r="C97" s="165" t="s">
        <v>77</v>
      </c>
      <c r="D97" s="165" t="s">
        <v>114</v>
      </c>
      <c r="E97" s="166" t="s">
        <v>138</v>
      </c>
      <c r="F97" s="167" t="s">
        <v>139</v>
      </c>
      <c r="G97" s="168" t="s">
        <v>117</v>
      </c>
      <c r="H97" s="169">
        <v>42</v>
      </c>
      <c r="I97" s="170"/>
      <c r="J97" s="171">
        <f>ROUND(I97*H97,2)</f>
        <v>0</v>
      </c>
      <c r="K97" s="167" t="s">
        <v>118</v>
      </c>
      <c r="L97" s="39"/>
      <c r="M97" s="172" t="s">
        <v>3</v>
      </c>
      <c r="N97" s="173" t="s">
        <v>40</v>
      </c>
      <c r="O97" s="72"/>
      <c r="P97" s="174">
        <f>O97*H97</f>
        <v>0</v>
      </c>
      <c r="Q97" s="174">
        <v>0.00046000000000000001</v>
      </c>
      <c r="R97" s="174">
        <f>Q97*H97</f>
        <v>0.01932</v>
      </c>
      <c r="S97" s="174">
        <v>0</v>
      </c>
      <c r="T97" s="17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76" t="s">
        <v>119</v>
      </c>
      <c r="AT97" s="176" t="s">
        <v>114</v>
      </c>
      <c r="AU97" s="176" t="s">
        <v>79</v>
      </c>
      <c r="AY97" s="19" t="s">
        <v>111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9" t="s">
        <v>77</v>
      </c>
      <c r="BK97" s="177">
        <f>ROUND(I97*H97,2)</f>
        <v>0</v>
      </c>
      <c r="BL97" s="19" t="s">
        <v>119</v>
      </c>
      <c r="BM97" s="176" t="s">
        <v>309</v>
      </c>
    </row>
    <row r="98" s="2" customFormat="1">
      <c r="A98" s="38"/>
      <c r="B98" s="39"/>
      <c r="C98" s="38"/>
      <c r="D98" s="178" t="s">
        <v>121</v>
      </c>
      <c r="E98" s="38"/>
      <c r="F98" s="179" t="s">
        <v>141</v>
      </c>
      <c r="G98" s="38"/>
      <c r="H98" s="38"/>
      <c r="I98" s="180"/>
      <c r="J98" s="38"/>
      <c r="K98" s="38"/>
      <c r="L98" s="39"/>
      <c r="M98" s="181"/>
      <c r="N98" s="182"/>
      <c r="O98" s="72"/>
      <c r="P98" s="72"/>
      <c r="Q98" s="72"/>
      <c r="R98" s="72"/>
      <c r="S98" s="72"/>
      <c r="T98" s="73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121</v>
      </c>
      <c r="AU98" s="19" t="s">
        <v>79</v>
      </c>
    </row>
    <row r="99" s="2" customFormat="1">
      <c r="A99" s="38"/>
      <c r="B99" s="39"/>
      <c r="C99" s="38"/>
      <c r="D99" s="183" t="s">
        <v>123</v>
      </c>
      <c r="E99" s="38"/>
      <c r="F99" s="184" t="s">
        <v>142</v>
      </c>
      <c r="G99" s="38"/>
      <c r="H99" s="38"/>
      <c r="I99" s="180"/>
      <c r="J99" s="38"/>
      <c r="K99" s="38"/>
      <c r="L99" s="39"/>
      <c r="M99" s="181"/>
      <c r="N99" s="182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123</v>
      </c>
      <c r="AU99" s="19" t="s">
        <v>79</v>
      </c>
    </row>
    <row r="100" s="13" customFormat="1">
      <c r="A100" s="13"/>
      <c r="B100" s="185"/>
      <c r="C100" s="13"/>
      <c r="D100" s="178" t="s">
        <v>143</v>
      </c>
      <c r="E100" s="186" t="s">
        <v>3</v>
      </c>
      <c r="F100" s="187" t="s">
        <v>310</v>
      </c>
      <c r="G100" s="13"/>
      <c r="H100" s="186" t="s">
        <v>3</v>
      </c>
      <c r="I100" s="188"/>
      <c r="J100" s="13"/>
      <c r="K100" s="13"/>
      <c r="L100" s="185"/>
      <c r="M100" s="189"/>
      <c r="N100" s="190"/>
      <c r="O100" s="190"/>
      <c r="P100" s="190"/>
      <c r="Q100" s="190"/>
      <c r="R100" s="190"/>
      <c r="S100" s="190"/>
      <c r="T100" s="19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6" t="s">
        <v>143</v>
      </c>
      <c r="AU100" s="186" t="s">
        <v>79</v>
      </c>
      <c r="AV100" s="13" t="s">
        <v>77</v>
      </c>
      <c r="AW100" s="13" t="s">
        <v>31</v>
      </c>
      <c r="AX100" s="13" t="s">
        <v>69</v>
      </c>
      <c r="AY100" s="186" t="s">
        <v>111</v>
      </c>
    </row>
    <row r="101" s="14" customFormat="1">
      <c r="A101" s="14"/>
      <c r="B101" s="192"/>
      <c r="C101" s="14"/>
      <c r="D101" s="178" t="s">
        <v>143</v>
      </c>
      <c r="E101" s="193" t="s">
        <v>3</v>
      </c>
      <c r="F101" s="194" t="s">
        <v>311</v>
      </c>
      <c r="G101" s="14"/>
      <c r="H101" s="195">
        <v>42</v>
      </c>
      <c r="I101" s="196"/>
      <c r="J101" s="14"/>
      <c r="K101" s="14"/>
      <c r="L101" s="192"/>
      <c r="M101" s="197"/>
      <c r="N101" s="198"/>
      <c r="O101" s="198"/>
      <c r="P101" s="198"/>
      <c r="Q101" s="198"/>
      <c r="R101" s="198"/>
      <c r="S101" s="198"/>
      <c r="T101" s="19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193" t="s">
        <v>143</v>
      </c>
      <c r="AU101" s="193" t="s">
        <v>79</v>
      </c>
      <c r="AV101" s="14" t="s">
        <v>79</v>
      </c>
      <c r="AW101" s="14" t="s">
        <v>31</v>
      </c>
      <c r="AX101" s="14" t="s">
        <v>77</v>
      </c>
      <c r="AY101" s="193" t="s">
        <v>111</v>
      </c>
    </row>
    <row r="102" s="2" customFormat="1" ht="16.5" customHeight="1">
      <c r="A102" s="38"/>
      <c r="B102" s="164"/>
      <c r="C102" s="165" t="s">
        <v>79</v>
      </c>
      <c r="D102" s="165" t="s">
        <v>114</v>
      </c>
      <c r="E102" s="166" t="s">
        <v>154</v>
      </c>
      <c r="F102" s="167" t="s">
        <v>155</v>
      </c>
      <c r="G102" s="168" t="s">
        <v>133</v>
      </c>
      <c r="H102" s="169">
        <v>18</v>
      </c>
      <c r="I102" s="170"/>
      <c r="J102" s="171">
        <f>ROUND(I102*H102,2)</f>
        <v>0</v>
      </c>
      <c r="K102" s="167" t="s">
        <v>118</v>
      </c>
      <c r="L102" s="39"/>
      <c r="M102" s="172" t="s">
        <v>3</v>
      </c>
      <c r="N102" s="173" t="s">
        <v>40</v>
      </c>
      <c r="O102" s="72"/>
      <c r="P102" s="174">
        <f>O102*H102</f>
        <v>0</v>
      </c>
      <c r="Q102" s="174">
        <v>1.0000000000000001E-05</v>
      </c>
      <c r="R102" s="174">
        <f>Q102*H102</f>
        <v>0.00018000000000000001</v>
      </c>
      <c r="S102" s="174">
        <v>0</v>
      </c>
      <c r="T102" s="17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76" t="s">
        <v>119</v>
      </c>
      <c r="AT102" s="176" t="s">
        <v>114</v>
      </c>
      <c r="AU102" s="176" t="s">
        <v>79</v>
      </c>
      <c r="AY102" s="19" t="s">
        <v>111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9" t="s">
        <v>77</v>
      </c>
      <c r="BK102" s="177">
        <f>ROUND(I102*H102,2)</f>
        <v>0</v>
      </c>
      <c r="BL102" s="19" t="s">
        <v>119</v>
      </c>
      <c r="BM102" s="176" t="s">
        <v>312</v>
      </c>
    </row>
    <row r="103" s="2" customFormat="1">
      <c r="A103" s="38"/>
      <c r="B103" s="39"/>
      <c r="C103" s="38"/>
      <c r="D103" s="178" t="s">
        <v>121</v>
      </c>
      <c r="E103" s="38"/>
      <c r="F103" s="179" t="s">
        <v>157</v>
      </c>
      <c r="G103" s="38"/>
      <c r="H103" s="38"/>
      <c r="I103" s="180"/>
      <c r="J103" s="38"/>
      <c r="K103" s="38"/>
      <c r="L103" s="39"/>
      <c r="M103" s="181"/>
      <c r="N103" s="182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121</v>
      </c>
      <c r="AU103" s="19" t="s">
        <v>79</v>
      </c>
    </row>
    <row r="104" s="2" customFormat="1">
      <c r="A104" s="38"/>
      <c r="B104" s="39"/>
      <c r="C104" s="38"/>
      <c r="D104" s="183" t="s">
        <v>123</v>
      </c>
      <c r="E104" s="38"/>
      <c r="F104" s="184" t="s">
        <v>158</v>
      </c>
      <c r="G104" s="38"/>
      <c r="H104" s="38"/>
      <c r="I104" s="180"/>
      <c r="J104" s="38"/>
      <c r="K104" s="38"/>
      <c r="L104" s="39"/>
      <c r="M104" s="181"/>
      <c r="N104" s="182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123</v>
      </c>
      <c r="AU104" s="19" t="s">
        <v>79</v>
      </c>
    </row>
    <row r="105" s="2" customFormat="1" ht="16.5" customHeight="1">
      <c r="A105" s="38"/>
      <c r="B105" s="164"/>
      <c r="C105" s="165" t="s">
        <v>130</v>
      </c>
      <c r="D105" s="165" t="s">
        <v>114</v>
      </c>
      <c r="E105" s="166" t="s">
        <v>166</v>
      </c>
      <c r="F105" s="167" t="s">
        <v>167</v>
      </c>
      <c r="G105" s="168" t="s">
        <v>117</v>
      </c>
      <c r="H105" s="169">
        <v>42</v>
      </c>
      <c r="I105" s="170"/>
      <c r="J105" s="171">
        <f>ROUND(I105*H105,2)</f>
        <v>0</v>
      </c>
      <c r="K105" s="167" t="s">
        <v>118</v>
      </c>
      <c r="L105" s="39"/>
      <c r="M105" s="172" t="s">
        <v>3</v>
      </c>
      <c r="N105" s="173" t="s">
        <v>40</v>
      </c>
      <c r="O105" s="72"/>
      <c r="P105" s="174">
        <f>O105*H105</f>
        <v>0</v>
      </c>
      <c r="Q105" s="174">
        <v>0</v>
      </c>
      <c r="R105" s="174">
        <f>Q105*H105</f>
        <v>0</v>
      </c>
      <c r="S105" s="174">
        <v>0</v>
      </c>
      <c r="T105" s="17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76" t="s">
        <v>119</v>
      </c>
      <c r="AT105" s="176" t="s">
        <v>114</v>
      </c>
      <c r="AU105" s="176" t="s">
        <v>79</v>
      </c>
      <c r="AY105" s="19" t="s">
        <v>111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9" t="s">
        <v>77</v>
      </c>
      <c r="BK105" s="177">
        <f>ROUND(I105*H105,2)</f>
        <v>0</v>
      </c>
      <c r="BL105" s="19" t="s">
        <v>119</v>
      </c>
      <c r="BM105" s="176" t="s">
        <v>313</v>
      </c>
    </row>
    <row r="106" s="2" customFormat="1">
      <c r="A106" s="38"/>
      <c r="B106" s="39"/>
      <c r="C106" s="38"/>
      <c r="D106" s="178" t="s">
        <v>121</v>
      </c>
      <c r="E106" s="38"/>
      <c r="F106" s="179" t="s">
        <v>169</v>
      </c>
      <c r="G106" s="38"/>
      <c r="H106" s="38"/>
      <c r="I106" s="180"/>
      <c r="J106" s="38"/>
      <c r="K106" s="38"/>
      <c r="L106" s="39"/>
      <c r="M106" s="181"/>
      <c r="N106" s="182"/>
      <c r="O106" s="72"/>
      <c r="P106" s="72"/>
      <c r="Q106" s="72"/>
      <c r="R106" s="72"/>
      <c r="S106" s="72"/>
      <c r="T106" s="73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9" t="s">
        <v>121</v>
      </c>
      <c r="AU106" s="19" t="s">
        <v>79</v>
      </c>
    </row>
    <row r="107" s="2" customFormat="1">
      <c r="A107" s="38"/>
      <c r="B107" s="39"/>
      <c r="C107" s="38"/>
      <c r="D107" s="183" t="s">
        <v>123</v>
      </c>
      <c r="E107" s="38"/>
      <c r="F107" s="184" t="s">
        <v>170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123</v>
      </c>
      <c r="AU107" s="19" t="s">
        <v>79</v>
      </c>
    </row>
    <row r="108" s="2" customFormat="1" ht="16.5" customHeight="1">
      <c r="A108" s="38"/>
      <c r="B108" s="164"/>
      <c r="C108" s="165" t="s">
        <v>165</v>
      </c>
      <c r="D108" s="165" t="s">
        <v>114</v>
      </c>
      <c r="E108" s="166" t="s">
        <v>314</v>
      </c>
      <c r="F108" s="167" t="s">
        <v>315</v>
      </c>
      <c r="G108" s="168" t="s">
        <v>133</v>
      </c>
      <c r="H108" s="169">
        <v>8</v>
      </c>
      <c r="I108" s="170"/>
      <c r="J108" s="171">
        <f>ROUND(I108*H108,2)</f>
        <v>0</v>
      </c>
      <c r="K108" s="167" t="s">
        <v>118</v>
      </c>
      <c r="L108" s="39"/>
      <c r="M108" s="172" t="s">
        <v>3</v>
      </c>
      <c r="N108" s="173" t="s">
        <v>40</v>
      </c>
      <c r="O108" s="72"/>
      <c r="P108" s="174">
        <f>O108*H108</f>
        <v>0</v>
      </c>
      <c r="Q108" s="174">
        <v>3.0000000000000001E-05</v>
      </c>
      <c r="R108" s="174">
        <f>Q108*H108</f>
        <v>0.00024000000000000001</v>
      </c>
      <c r="S108" s="174">
        <v>0</v>
      </c>
      <c r="T108" s="17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76" t="s">
        <v>119</v>
      </c>
      <c r="AT108" s="176" t="s">
        <v>114</v>
      </c>
      <c r="AU108" s="176" t="s">
        <v>79</v>
      </c>
      <c r="AY108" s="19" t="s">
        <v>111</v>
      </c>
      <c r="BE108" s="177">
        <f>IF(N108="základní",J108,0)</f>
        <v>0</v>
      </c>
      <c r="BF108" s="177">
        <f>IF(N108="snížená",J108,0)</f>
        <v>0</v>
      </c>
      <c r="BG108" s="177">
        <f>IF(N108="zákl. přenesená",J108,0)</f>
        <v>0</v>
      </c>
      <c r="BH108" s="177">
        <f>IF(N108="sníž. přenesená",J108,0)</f>
        <v>0</v>
      </c>
      <c r="BI108" s="177">
        <f>IF(N108="nulová",J108,0)</f>
        <v>0</v>
      </c>
      <c r="BJ108" s="19" t="s">
        <v>77</v>
      </c>
      <c r="BK108" s="177">
        <f>ROUND(I108*H108,2)</f>
        <v>0</v>
      </c>
      <c r="BL108" s="19" t="s">
        <v>119</v>
      </c>
      <c r="BM108" s="176" t="s">
        <v>316</v>
      </c>
    </row>
    <row r="109" s="2" customFormat="1">
      <c r="A109" s="38"/>
      <c r="B109" s="39"/>
      <c r="C109" s="38"/>
      <c r="D109" s="178" t="s">
        <v>121</v>
      </c>
      <c r="E109" s="38"/>
      <c r="F109" s="179" t="s">
        <v>317</v>
      </c>
      <c r="G109" s="38"/>
      <c r="H109" s="38"/>
      <c r="I109" s="180"/>
      <c r="J109" s="38"/>
      <c r="K109" s="38"/>
      <c r="L109" s="39"/>
      <c r="M109" s="181"/>
      <c r="N109" s="182"/>
      <c r="O109" s="72"/>
      <c r="P109" s="72"/>
      <c r="Q109" s="72"/>
      <c r="R109" s="72"/>
      <c r="S109" s="72"/>
      <c r="T109" s="73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9" t="s">
        <v>121</v>
      </c>
      <c r="AU109" s="19" t="s">
        <v>79</v>
      </c>
    </row>
    <row r="110" s="2" customFormat="1">
      <c r="A110" s="38"/>
      <c r="B110" s="39"/>
      <c r="C110" s="38"/>
      <c r="D110" s="183" t="s">
        <v>123</v>
      </c>
      <c r="E110" s="38"/>
      <c r="F110" s="184" t="s">
        <v>318</v>
      </c>
      <c r="G110" s="38"/>
      <c r="H110" s="38"/>
      <c r="I110" s="180"/>
      <c r="J110" s="38"/>
      <c r="K110" s="38"/>
      <c r="L110" s="39"/>
      <c r="M110" s="181"/>
      <c r="N110" s="182"/>
      <c r="O110" s="72"/>
      <c r="P110" s="72"/>
      <c r="Q110" s="72"/>
      <c r="R110" s="72"/>
      <c r="S110" s="72"/>
      <c r="T110" s="73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9" t="s">
        <v>123</v>
      </c>
      <c r="AU110" s="19" t="s">
        <v>79</v>
      </c>
    </row>
    <row r="111" s="2" customFormat="1" ht="21.75" customHeight="1">
      <c r="A111" s="38"/>
      <c r="B111" s="164"/>
      <c r="C111" s="165" t="s">
        <v>137</v>
      </c>
      <c r="D111" s="165" t="s">
        <v>114</v>
      </c>
      <c r="E111" s="166" t="s">
        <v>178</v>
      </c>
      <c r="F111" s="167" t="s">
        <v>179</v>
      </c>
      <c r="G111" s="168" t="s">
        <v>117</v>
      </c>
      <c r="H111" s="169">
        <v>42</v>
      </c>
      <c r="I111" s="170"/>
      <c r="J111" s="171">
        <f>ROUND(I111*H111,2)</f>
        <v>0</v>
      </c>
      <c r="K111" s="167" t="s">
        <v>118</v>
      </c>
      <c r="L111" s="39"/>
      <c r="M111" s="172" t="s">
        <v>3</v>
      </c>
      <c r="N111" s="173" t="s">
        <v>40</v>
      </c>
      <c r="O111" s="72"/>
      <c r="P111" s="174">
        <f>O111*H111</f>
        <v>0</v>
      </c>
      <c r="Q111" s="174">
        <v>0.00034000000000000002</v>
      </c>
      <c r="R111" s="174">
        <f>Q111*H111</f>
        <v>0.014280000000000001</v>
      </c>
      <c r="S111" s="174">
        <v>0</v>
      </c>
      <c r="T111" s="17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76" t="s">
        <v>119</v>
      </c>
      <c r="AT111" s="176" t="s">
        <v>114</v>
      </c>
      <c r="AU111" s="176" t="s">
        <v>79</v>
      </c>
      <c r="AY111" s="19" t="s">
        <v>111</v>
      </c>
      <c r="BE111" s="177">
        <f>IF(N111="základní",J111,0)</f>
        <v>0</v>
      </c>
      <c r="BF111" s="177">
        <f>IF(N111="snížená",J111,0)</f>
        <v>0</v>
      </c>
      <c r="BG111" s="177">
        <f>IF(N111="zákl. přenesená",J111,0)</f>
        <v>0</v>
      </c>
      <c r="BH111" s="177">
        <f>IF(N111="sníž. přenesená",J111,0)</f>
        <v>0</v>
      </c>
      <c r="BI111" s="177">
        <f>IF(N111="nulová",J111,0)</f>
        <v>0</v>
      </c>
      <c r="BJ111" s="19" t="s">
        <v>77</v>
      </c>
      <c r="BK111" s="177">
        <f>ROUND(I111*H111,2)</f>
        <v>0</v>
      </c>
      <c r="BL111" s="19" t="s">
        <v>119</v>
      </c>
      <c r="BM111" s="176" t="s">
        <v>319</v>
      </c>
    </row>
    <row r="112" s="2" customFormat="1">
      <c r="A112" s="38"/>
      <c r="B112" s="39"/>
      <c r="C112" s="38"/>
      <c r="D112" s="178" t="s">
        <v>121</v>
      </c>
      <c r="E112" s="38"/>
      <c r="F112" s="179" t="s">
        <v>181</v>
      </c>
      <c r="G112" s="38"/>
      <c r="H112" s="38"/>
      <c r="I112" s="180"/>
      <c r="J112" s="38"/>
      <c r="K112" s="38"/>
      <c r="L112" s="39"/>
      <c r="M112" s="181"/>
      <c r="N112" s="182"/>
      <c r="O112" s="72"/>
      <c r="P112" s="72"/>
      <c r="Q112" s="72"/>
      <c r="R112" s="72"/>
      <c r="S112" s="72"/>
      <c r="T112" s="73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9" t="s">
        <v>121</v>
      </c>
      <c r="AU112" s="19" t="s">
        <v>79</v>
      </c>
    </row>
    <row r="113" s="2" customFormat="1">
      <c r="A113" s="38"/>
      <c r="B113" s="39"/>
      <c r="C113" s="38"/>
      <c r="D113" s="183" t="s">
        <v>123</v>
      </c>
      <c r="E113" s="38"/>
      <c r="F113" s="184" t="s">
        <v>182</v>
      </c>
      <c r="G113" s="38"/>
      <c r="H113" s="38"/>
      <c r="I113" s="180"/>
      <c r="J113" s="38"/>
      <c r="K113" s="38"/>
      <c r="L113" s="39"/>
      <c r="M113" s="181"/>
      <c r="N113" s="182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123</v>
      </c>
      <c r="AU113" s="19" t="s">
        <v>79</v>
      </c>
    </row>
    <row r="114" s="2" customFormat="1" ht="16.5" customHeight="1">
      <c r="A114" s="38"/>
      <c r="B114" s="164"/>
      <c r="C114" s="165" t="s">
        <v>171</v>
      </c>
      <c r="D114" s="165" t="s">
        <v>114</v>
      </c>
      <c r="E114" s="166" t="s">
        <v>189</v>
      </c>
      <c r="F114" s="167" t="s">
        <v>190</v>
      </c>
      <c r="G114" s="168" t="s">
        <v>133</v>
      </c>
      <c r="H114" s="169">
        <v>4</v>
      </c>
      <c r="I114" s="170"/>
      <c r="J114" s="171">
        <f>ROUND(I114*H114,2)</f>
        <v>0</v>
      </c>
      <c r="K114" s="167" t="s">
        <v>118</v>
      </c>
      <c r="L114" s="39"/>
      <c r="M114" s="172" t="s">
        <v>3</v>
      </c>
      <c r="N114" s="173" t="s">
        <v>40</v>
      </c>
      <c r="O114" s="72"/>
      <c r="P114" s="174">
        <f>O114*H114</f>
        <v>0</v>
      </c>
      <c r="Q114" s="174">
        <v>2.0000000000000002E-05</v>
      </c>
      <c r="R114" s="174">
        <f>Q114*H114</f>
        <v>8.0000000000000007E-05</v>
      </c>
      <c r="S114" s="174">
        <v>0</v>
      </c>
      <c r="T114" s="17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76" t="s">
        <v>119</v>
      </c>
      <c r="AT114" s="176" t="s">
        <v>114</v>
      </c>
      <c r="AU114" s="176" t="s">
        <v>79</v>
      </c>
      <c r="AY114" s="19" t="s">
        <v>111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9" t="s">
        <v>77</v>
      </c>
      <c r="BK114" s="177">
        <f>ROUND(I114*H114,2)</f>
        <v>0</v>
      </c>
      <c r="BL114" s="19" t="s">
        <v>119</v>
      </c>
      <c r="BM114" s="176" t="s">
        <v>320</v>
      </c>
    </row>
    <row r="115" s="2" customFormat="1">
      <c r="A115" s="38"/>
      <c r="B115" s="39"/>
      <c r="C115" s="38"/>
      <c r="D115" s="178" t="s">
        <v>121</v>
      </c>
      <c r="E115" s="38"/>
      <c r="F115" s="179" t="s">
        <v>192</v>
      </c>
      <c r="G115" s="38"/>
      <c r="H115" s="38"/>
      <c r="I115" s="180"/>
      <c r="J115" s="38"/>
      <c r="K115" s="38"/>
      <c r="L115" s="39"/>
      <c r="M115" s="181"/>
      <c r="N115" s="182"/>
      <c r="O115" s="72"/>
      <c r="P115" s="72"/>
      <c r="Q115" s="72"/>
      <c r="R115" s="72"/>
      <c r="S115" s="72"/>
      <c r="T115" s="73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9" t="s">
        <v>121</v>
      </c>
      <c r="AU115" s="19" t="s">
        <v>79</v>
      </c>
    </row>
    <row r="116" s="2" customFormat="1">
      <c r="A116" s="38"/>
      <c r="B116" s="39"/>
      <c r="C116" s="38"/>
      <c r="D116" s="183" t="s">
        <v>123</v>
      </c>
      <c r="E116" s="38"/>
      <c r="F116" s="184" t="s">
        <v>193</v>
      </c>
      <c r="G116" s="38"/>
      <c r="H116" s="38"/>
      <c r="I116" s="180"/>
      <c r="J116" s="38"/>
      <c r="K116" s="38"/>
      <c r="L116" s="39"/>
      <c r="M116" s="181"/>
      <c r="N116" s="182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123</v>
      </c>
      <c r="AU116" s="19" t="s">
        <v>79</v>
      </c>
    </row>
    <row r="117" s="2" customFormat="1" ht="16.5" customHeight="1">
      <c r="A117" s="38"/>
      <c r="B117" s="164"/>
      <c r="C117" s="165" t="s">
        <v>177</v>
      </c>
      <c r="D117" s="165" t="s">
        <v>114</v>
      </c>
      <c r="E117" s="166" t="s">
        <v>195</v>
      </c>
      <c r="F117" s="167" t="s">
        <v>196</v>
      </c>
      <c r="G117" s="168" t="s">
        <v>197</v>
      </c>
      <c r="H117" s="169">
        <v>0.036999999999999998</v>
      </c>
      <c r="I117" s="170"/>
      <c r="J117" s="171">
        <f>ROUND(I117*H117,2)</f>
        <v>0</v>
      </c>
      <c r="K117" s="167" t="s">
        <v>118</v>
      </c>
      <c r="L117" s="39"/>
      <c r="M117" s="172" t="s">
        <v>3</v>
      </c>
      <c r="N117" s="173" t="s">
        <v>40</v>
      </c>
      <c r="O117" s="72"/>
      <c r="P117" s="174">
        <f>O117*H117</f>
        <v>0</v>
      </c>
      <c r="Q117" s="174">
        <v>0</v>
      </c>
      <c r="R117" s="174">
        <f>Q117*H117</f>
        <v>0</v>
      </c>
      <c r="S117" s="174">
        <v>0</v>
      </c>
      <c r="T117" s="17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6" t="s">
        <v>119</v>
      </c>
      <c r="AT117" s="176" t="s">
        <v>114</v>
      </c>
      <c r="AU117" s="176" t="s">
        <v>79</v>
      </c>
      <c r="AY117" s="19" t="s">
        <v>111</v>
      </c>
      <c r="BE117" s="177">
        <f>IF(N117="základní",J117,0)</f>
        <v>0</v>
      </c>
      <c r="BF117" s="177">
        <f>IF(N117="snížená",J117,0)</f>
        <v>0</v>
      </c>
      <c r="BG117" s="177">
        <f>IF(N117="zákl. přenesená",J117,0)</f>
        <v>0</v>
      </c>
      <c r="BH117" s="177">
        <f>IF(N117="sníž. přenesená",J117,0)</f>
        <v>0</v>
      </c>
      <c r="BI117" s="177">
        <f>IF(N117="nulová",J117,0)</f>
        <v>0</v>
      </c>
      <c r="BJ117" s="19" t="s">
        <v>77</v>
      </c>
      <c r="BK117" s="177">
        <f>ROUND(I117*H117,2)</f>
        <v>0</v>
      </c>
      <c r="BL117" s="19" t="s">
        <v>119</v>
      </c>
      <c r="BM117" s="176" t="s">
        <v>321</v>
      </c>
    </row>
    <row r="118" s="2" customFormat="1">
      <c r="A118" s="38"/>
      <c r="B118" s="39"/>
      <c r="C118" s="38"/>
      <c r="D118" s="178" t="s">
        <v>121</v>
      </c>
      <c r="E118" s="38"/>
      <c r="F118" s="179" t="s">
        <v>199</v>
      </c>
      <c r="G118" s="38"/>
      <c r="H118" s="38"/>
      <c r="I118" s="180"/>
      <c r="J118" s="38"/>
      <c r="K118" s="38"/>
      <c r="L118" s="39"/>
      <c r="M118" s="181"/>
      <c r="N118" s="182"/>
      <c r="O118" s="72"/>
      <c r="P118" s="72"/>
      <c r="Q118" s="72"/>
      <c r="R118" s="72"/>
      <c r="S118" s="72"/>
      <c r="T118" s="73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9" t="s">
        <v>121</v>
      </c>
      <c r="AU118" s="19" t="s">
        <v>79</v>
      </c>
    </row>
    <row r="119" s="2" customFormat="1">
      <c r="A119" s="38"/>
      <c r="B119" s="39"/>
      <c r="C119" s="38"/>
      <c r="D119" s="183" t="s">
        <v>123</v>
      </c>
      <c r="E119" s="38"/>
      <c r="F119" s="184" t="s">
        <v>200</v>
      </c>
      <c r="G119" s="38"/>
      <c r="H119" s="38"/>
      <c r="I119" s="180"/>
      <c r="J119" s="38"/>
      <c r="K119" s="38"/>
      <c r="L119" s="39"/>
      <c r="M119" s="181"/>
      <c r="N119" s="182"/>
      <c r="O119" s="72"/>
      <c r="P119" s="72"/>
      <c r="Q119" s="72"/>
      <c r="R119" s="72"/>
      <c r="S119" s="72"/>
      <c r="T119" s="73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123</v>
      </c>
      <c r="AU119" s="19" t="s">
        <v>79</v>
      </c>
    </row>
    <row r="120" s="12" customFormat="1" ht="22.8" customHeight="1">
      <c r="A120" s="12"/>
      <c r="B120" s="151"/>
      <c r="C120" s="12"/>
      <c r="D120" s="152" t="s">
        <v>68</v>
      </c>
      <c r="E120" s="162" t="s">
        <v>201</v>
      </c>
      <c r="F120" s="162" t="s">
        <v>202</v>
      </c>
      <c r="G120" s="12"/>
      <c r="H120" s="12"/>
      <c r="I120" s="154"/>
      <c r="J120" s="163">
        <f>BK120</f>
        <v>0</v>
      </c>
      <c r="K120" s="12"/>
      <c r="L120" s="151"/>
      <c r="M120" s="156"/>
      <c r="N120" s="157"/>
      <c r="O120" s="157"/>
      <c r="P120" s="158">
        <f>SUM(P121:P135)</f>
        <v>0</v>
      </c>
      <c r="Q120" s="157"/>
      <c r="R120" s="158">
        <f>SUM(R121:R135)</f>
        <v>0.0058300000000000001</v>
      </c>
      <c r="S120" s="157"/>
      <c r="T120" s="159">
        <f>SUM(T121:T135)</f>
        <v>0.0054000000000000003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2" t="s">
        <v>79</v>
      </c>
      <c r="AT120" s="160" t="s">
        <v>68</v>
      </c>
      <c r="AU120" s="160" t="s">
        <v>77</v>
      </c>
      <c r="AY120" s="152" t="s">
        <v>111</v>
      </c>
      <c r="BK120" s="161">
        <f>SUM(BK121:BK135)</f>
        <v>0</v>
      </c>
    </row>
    <row r="121" s="2" customFormat="1" ht="16.5" customHeight="1">
      <c r="A121" s="38"/>
      <c r="B121" s="164"/>
      <c r="C121" s="165" t="s">
        <v>183</v>
      </c>
      <c r="D121" s="165" t="s">
        <v>114</v>
      </c>
      <c r="E121" s="166" t="s">
        <v>204</v>
      </c>
      <c r="F121" s="167" t="s">
        <v>205</v>
      </c>
      <c r="G121" s="168" t="s">
        <v>133</v>
      </c>
      <c r="H121" s="169">
        <v>12</v>
      </c>
      <c r="I121" s="170"/>
      <c r="J121" s="171">
        <f>ROUND(I121*H121,2)</f>
        <v>0</v>
      </c>
      <c r="K121" s="167" t="s">
        <v>118</v>
      </c>
      <c r="L121" s="39"/>
      <c r="M121" s="172" t="s">
        <v>3</v>
      </c>
      <c r="N121" s="173" t="s">
        <v>40</v>
      </c>
      <c r="O121" s="72"/>
      <c r="P121" s="174">
        <f>O121*H121</f>
        <v>0</v>
      </c>
      <c r="Q121" s="174">
        <v>9.0000000000000006E-05</v>
      </c>
      <c r="R121" s="174">
        <f>Q121*H121</f>
        <v>0.00108</v>
      </c>
      <c r="S121" s="174">
        <v>0.00044999999999999999</v>
      </c>
      <c r="T121" s="175">
        <f>S121*H121</f>
        <v>0.0054000000000000003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76" t="s">
        <v>119</v>
      </c>
      <c r="AT121" s="176" t="s">
        <v>114</v>
      </c>
      <c r="AU121" s="176" t="s">
        <v>79</v>
      </c>
      <c r="AY121" s="19" t="s">
        <v>111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19" t="s">
        <v>77</v>
      </c>
      <c r="BK121" s="177">
        <f>ROUND(I121*H121,2)</f>
        <v>0</v>
      </c>
      <c r="BL121" s="19" t="s">
        <v>119</v>
      </c>
      <c r="BM121" s="176" t="s">
        <v>322</v>
      </c>
    </row>
    <row r="122" s="2" customFormat="1">
      <c r="A122" s="38"/>
      <c r="B122" s="39"/>
      <c r="C122" s="38"/>
      <c r="D122" s="178" t="s">
        <v>121</v>
      </c>
      <c r="E122" s="38"/>
      <c r="F122" s="179" t="s">
        <v>207</v>
      </c>
      <c r="G122" s="38"/>
      <c r="H122" s="38"/>
      <c r="I122" s="180"/>
      <c r="J122" s="38"/>
      <c r="K122" s="38"/>
      <c r="L122" s="39"/>
      <c r="M122" s="181"/>
      <c r="N122" s="182"/>
      <c r="O122" s="72"/>
      <c r="P122" s="72"/>
      <c r="Q122" s="72"/>
      <c r="R122" s="72"/>
      <c r="S122" s="72"/>
      <c r="T122" s="73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121</v>
      </c>
      <c r="AU122" s="19" t="s">
        <v>79</v>
      </c>
    </row>
    <row r="123" s="2" customFormat="1">
      <c r="A123" s="38"/>
      <c r="B123" s="39"/>
      <c r="C123" s="38"/>
      <c r="D123" s="183" t="s">
        <v>123</v>
      </c>
      <c r="E123" s="38"/>
      <c r="F123" s="184" t="s">
        <v>208</v>
      </c>
      <c r="G123" s="38"/>
      <c r="H123" s="38"/>
      <c r="I123" s="180"/>
      <c r="J123" s="38"/>
      <c r="K123" s="38"/>
      <c r="L123" s="39"/>
      <c r="M123" s="181"/>
      <c r="N123" s="182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123</v>
      </c>
      <c r="AU123" s="19" t="s">
        <v>79</v>
      </c>
    </row>
    <row r="124" s="2" customFormat="1" ht="16.5" customHeight="1">
      <c r="A124" s="38"/>
      <c r="B124" s="164"/>
      <c r="C124" s="165" t="s">
        <v>9</v>
      </c>
      <c r="D124" s="165" t="s">
        <v>114</v>
      </c>
      <c r="E124" s="166" t="s">
        <v>210</v>
      </c>
      <c r="F124" s="167" t="s">
        <v>211</v>
      </c>
      <c r="G124" s="168" t="s">
        <v>133</v>
      </c>
      <c r="H124" s="169">
        <v>5</v>
      </c>
      <c r="I124" s="170"/>
      <c r="J124" s="171">
        <f>ROUND(I124*H124,2)</f>
        <v>0</v>
      </c>
      <c r="K124" s="167" t="s">
        <v>118</v>
      </c>
      <c r="L124" s="39"/>
      <c r="M124" s="172" t="s">
        <v>3</v>
      </c>
      <c r="N124" s="173" t="s">
        <v>40</v>
      </c>
      <c r="O124" s="72"/>
      <c r="P124" s="174">
        <f>O124*H124</f>
        <v>0</v>
      </c>
      <c r="Q124" s="174">
        <v>5.0000000000000002E-05</v>
      </c>
      <c r="R124" s="174">
        <f>Q124*H124</f>
        <v>0.00025000000000000001</v>
      </c>
      <c r="S124" s="174">
        <v>0</v>
      </c>
      <c r="T124" s="17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76" t="s">
        <v>119</v>
      </c>
      <c r="AT124" s="176" t="s">
        <v>114</v>
      </c>
      <c r="AU124" s="176" t="s">
        <v>79</v>
      </c>
      <c r="AY124" s="19" t="s">
        <v>111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9" t="s">
        <v>77</v>
      </c>
      <c r="BK124" s="177">
        <f>ROUND(I124*H124,2)</f>
        <v>0</v>
      </c>
      <c r="BL124" s="19" t="s">
        <v>119</v>
      </c>
      <c r="BM124" s="176" t="s">
        <v>323</v>
      </c>
    </row>
    <row r="125" s="2" customFormat="1">
      <c r="A125" s="38"/>
      <c r="B125" s="39"/>
      <c r="C125" s="38"/>
      <c r="D125" s="178" t="s">
        <v>121</v>
      </c>
      <c r="E125" s="38"/>
      <c r="F125" s="179" t="s">
        <v>213</v>
      </c>
      <c r="G125" s="38"/>
      <c r="H125" s="38"/>
      <c r="I125" s="180"/>
      <c r="J125" s="38"/>
      <c r="K125" s="38"/>
      <c r="L125" s="39"/>
      <c r="M125" s="181"/>
      <c r="N125" s="182"/>
      <c r="O125" s="72"/>
      <c r="P125" s="72"/>
      <c r="Q125" s="72"/>
      <c r="R125" s="72"/>
      <c r="S125" s="72"/>
      <c r="T125" s="7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121</v>
      </c>
      <c r="AU125" s="19" t="s">
        <v>79</v>
      </c>
    </row>
    <row r="126" s="2" customFormat="1">
      <c r="A126" s="38"/>
      <c r="B126" s="39"/>
      <c r="C126" s="38"/>
      <c r="D126" s="183" t="s">
        <v>123</v>
      </c>
      <c r="E126" s="38"/>
      <c r="F126" s="184" t="s">
        <v>214</v>
      </c>
      <c r="G126" s="38"/>
      <c r="H126" s="38"/>
      <c r="I126" s="180"/>
      <c r="J126" s="38"/>
      <c r="K126" s="38"/>
      <c r="L126" s="39"/>
      <c r="M126" s="181"/>
      <c r="N126" s="182"/>
      <c r="O126" s="72"/>
      <c r="P126" s="72"/>
      <c r="Q126" s="72"/>
      <c r="R126" s="72"/>
      <c r="S126" s="72"/>
      <c r="T126" s="7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9" t="s">
        <v>123</v>
      </c>
      <c r="AU126" s="19" t="s">
        <v>79</v>
      </c>
    </row>
    <row r="127" s="2" customFormat="1" ht="16.5" customHeight="1">
      <c r="A127" s="38"/>
      <c r="B127" s="164"/>
      <c r="C127" s="165" t="s">
        <v>194</v>
      </c>
      <c r="D127" s="165" t="s">
        <v>114</v>
      </c>
      <c r="E127" s="166" t="s">
        <v>215</v>
      </c>
      <c r="F127" s="167" t="s">
        <v>216</v>
      </c>
      <c r="G127" s="168" t="s">
        <v>133</v>
      </c>
      <c r="H127" s="169">
        <v>5</v>
      </c>
      <c r="I127" s="170"/>
      <c r="J127" s="171">
        <f>ROUND(I127*H127,2)</f>
        <v>0</v>
      </c>
      <c r="K127" s="167" t="s">
        <v>118</v>
      </c>
      <c r="L127" s="39"/>
      <c r="M127" s="172" t="s">
        <v>3</v>
      </c>
      <c r="N127" s="173" t="s">
        <v>40</v>
      </c>
      <c r="O127" s="72"/>
      <c r="P127" s="174">
        <f>O127*H127</f>
        <v>0</v>
      </c>
      <c r="Q127" s="174">
        <v>0.00020000000000000001</v>
      </c>
      <c r="R127" s="174">
        <f>Q127*H127</f>
        <v>0.001</v>
      </c>
      <c r="S127" s="174">
        <v>0</v>
      </c>
      <c r="T127" s="17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76" t="s">
        <v>119</v>
      </c>
      <c r="AT127" s="176" t="s">
        <v>114</v>
      </c>
      <c r="AU127" s="176" t="s">
        <v>79</v>
      </c>
      <c r="AY127" s="19" t="s">
        <v>111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9" t="s">
        <v>77</v>
      </c>
      <c r="BK127" s="177">
        <f>ROUND(I127*H127,2)</f>
        <v>0</v>
      </c>
      <c r="BL127" s="19" t="s">
        <v>119</v>
      </c>
      <c r="BM127" s="176" t="s">
        <v>324</v>
      </c>
    </row>
    <row r="128" s="2" customFormat="1">
      <c r="A128" s="38"/>
      <c r="B128" s="39"/>
      <c r="C128" s="38"/>
      <c r="D128" s="178" t="s">
        <v>121</v>
      </c>
      <c r="E128" s="38"/>
      <c r="F128" s="179" t="s">
        <v>218</v>
      </c>
      <c r="G128" s="38"/>
      <c r="H128" s="38"/>
      <c r="I128" s="180"/>
      <c r="J128" s="38"/>
      <c r="K128" s="38"/>
      <c r="L128" s="39"/>
      <c r="M128" s="181"/>
      <c r="N128" s="182"/>
      <c r="O128" s="72"/>
      <c r="P128" s="72"/>
      <c r="Q128" s="72"/>
      <c r="R128" s="72"/>
      <c r="S128" s="72"/>
      <c r="T128" s="7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121</v>
      </c>
      <c r="AU128" s="19" t="s">
        <v>79</v>
      </c>
    </row>
    <row r="129" s="2" customFormat="1">
      <c r="A129" s="38"/>
      <c r="B129" s="39"/>
      <c r="C129" s="38"/>
      <c r="D129" s="183" t="s">
        <v>123</v>
      </c>
      <c r="E129" s="38"/>
      <c r="F129" s="184" t="s">
        <v>219</v>
      </c>
      <c r="G129" s="38"/>
      <c r="H129" s="38"/>
      <c r="I129" s="180"/>
      <c r="J129" s="38"/>
      <c r="K129" s="38"/>
      <c r="L129" s="39"/>
      <c r="M129" s="181"/>
      <c r="N129" s="182"/>
      <c r="O129" s="72"/>
      <c r="P129" s="72"/>
      <c r="Q129" s="72"/>
      <c r="R129" s="72"/>
      <c r="S129" s="72"/>
      <c r="T129" s="73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123</v>
      </c>
      <c r="AU129" s="19" t="s">
        <v>79</v>
      </c>
    </row>
    <row r="130" s="2" customFormat="1" ht="16.5" customHeight="1">
      <c r="A130" s="38"/>
      <c r="B130" s="164"/>
      <c r="C130" s="165" t="s">
        <v>203</v>
      </c>
      <c r="D130" s="165" t="s">
        <v>114</v>
      </c>
      <c r="E130" s="166" t="s">
        <v>221</v>
      </c>
      <c r="F130" s="167" t="s">
        <v>222</v>
      </c>
      <c r="G130" s="168" t="s">
        <v>133</v>
      </c>
      <c r="H130" s="169">
        <v>5</v>
      </c>
      <c r="I130" s="170"/>
      <c r="J130" s="171">
        <f>ROUND(I130*H130,2)</f>
        <v>0</v>
      </c>
      <c r="K130" s="167" t="s">
        <v>118</v>
      </c>
      <c r="L130" s="39"/>
      <c r="M130" s="172" t="s">
        <v>3</v>
      </c>
      <c r="N130" s="173" t="s">
        <v>40</v>
      </c>
      <c r="O130" s="72"/>
      <c r="P130" s="174">
        <f>O130*H130</f>
        <v>0</v>
      </c>
      <c r="Q130" s="174">
        <v>0.00069999999999999999</v>
      </c>
      <c r="R130" s="174">
        <f>Q130*H130</f>
        <v>0.0035000000000000001</v>
      </c>
      <c r="S130" s="174">
        <v>0</v>
      </c>
      <c r="T130" s="17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76" t="s">
        <v>119</v>
      </c>
      <c r="AT130" s="176" t="s">
        <v>114</v>
      </c>
      <c r="AU130" s="176" t="s">
        <v>79</v>
      </c>
      <c r="AY130" s="19" t="s">
        <v>111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9" t="s">
        <v>77</v>
      </c>
      <c r="BK130" s="177">
        <f>ROUND(I130*H130,2)</f>
        <v>0</v>
      </c>
      <c r="BL130" s="19" t="s">
        <v>119</v>
      </c>
      <c r="BM130" s="176" t="s">
        <v>325</v>
      </c>
    </row>
    <row r="131" s="2" customFormat="1">
      <c r="A131" s="38"/>
      <c r="B131" s="39"/>
      <c r="C131" s="38"/>
      <c r="D131" s="178" t="s">
        <v>121</v>
      </c>
      <c r="E131" s="38"/>
      <c r="F131" s="179" t="s">
        <v>224</v>
      </c>
      <c r="G131" s="38"/>
      <c r="H131" s="38"/>
      <c r="I131" s="180"/>
      <c r="J131" s="38"/>
      <c r="K131" s="38"/>
      <c r="L131" s="39"/>
      <c r="M131" s="181"/>
      <c r="N131" s="182"/>
      <c r="O131" s="72"/>
      <c r="P131" s="72"/>
      <c r="Q131" s="72"/>
      <c r="R131" s="72"/>
      <c r="S131" s="72"/>
      <c r="T131" s="7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121</v>
      </c>
      <c r="AU131" s="19" t="s">
        <v>79</v>
      </c>
    </row>
    <row r="132" s="2" customFormat="1">
      <c r="A132" s="38"/>
      <c r="B132" s="39"/>
      <c r="C132" s="38"/>
      <c r="D132" s="183" t="s">
        <v>123</v>
      </c>
      <c r="E132" s="38"/>
      <c r="F132" s="184" t="s">
        <v>225</v>
      </c>
      <c r="G132" s="38"/>
      <c r="H132" s="38"/>
      <c r="I132" s="180"/>
      <c r="J132" s="38"/>
      <c r="K132" s="38"/>
      <c r="L132" s="39"/>
      <c r="M132" s="181"/>
      <c r="N132" s="182"/>
      <c r="O132" s="72"/>
      <c r="P132" s="72"/>
      <c r="Q132" s="72"/>
      <c r="R132" s="72"/>
      <c r="S132" s="72"/>
      <c r="T132" s="7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123</v>
      </c>
      <c r="AU132" s="19" t="s">
        <v>79</v>
      </c>
    </row>
    <row r="133" s="2" customFormat="1" ht="16.5" customHeight="1">
      <c r="A133" s="38"/>
      <c r="B133" s="164"/>
      <c r="C133" s="165" t="s">
        <v>209</v>
      </c>
      <c r="D133" s="165" t="s">
        <v>114</v>
      </c>
      <c r="E133" s="166" t="s">
        <v>241</v>
      </c>
      <c r="F133" s="167" t="s">
        <v>242</v>
      </c>
      <c r="G133" s="168" t="s">
        <v>197</v>
      </c>
      <c r="H133" s="169">
        <v>0.0060000000000000001</v>
      </c>
      <c r="I133" s="170"/>
      <c r="J133" s="171">
        <f>ROUND(I133*H133,2)</f>
        <v>0</v>
      </c>
      <c r="K133" s="167" t="s">
        <v>118</v>
      </c>
      <c r="L133" s="39"/>
      <c r="M133" s="172" t="s">
        <v>3</v>
      </c>
      <c r="N133" s="173" t="s">
        <v>40</v>
      </c>
      <c r="O133" s="72"/>
      <c r="P133" s="174">
        <f>O133*H133</f>
        <v>0</v>
      </c>
      <c r="Q133" s="174">
        <v>0</v>
      </c>
      <c r="R133" s="174">
        <f>Q133*H133</f>
        <v>0</v>
      </c>
      <c r="S133" s="174">
        <v>0</v>
      </c>
      <c r="T133" s="17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76" t="s">
        <v>119</v>
      </c>
      <c r="AT133" s="176" t="s">
        <v>114</v>
      </c>
      <c r="AU133" s="176" t="s">
        <v>79</v>
      </c>
      <c r="AY133" s="19" t="s">
        <v>111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9" t="s">
        <v>77</v>
      </c>
      <c r="BK133" s="177">
        <f>ROUND(I133*H133,2)</f>
        <v>0</v>
      </c>
      <c r="BL133" s="19" t="s">
        <v>119</v>
      </c>
      <c r="BM133" s="176" t="s">
        <v>326</v>
      </c>
    </row>
    <row r="134" s="2" customFormat="1">
      <c r="A134" s="38"/>
      <c r="B134" s="39"/>
      <c r="C134" s="38"/>
      <c r="D134" s="178" t="s">
        <v>121</v>
      </c>
      <c r="E134" s="38"/>
      <c r="F134" s="179" t="s">
        <v>244</v>
      </c>
      <c r="G134" s="38"/>
      <c r="H134" s="38"/>
      <c r="I134" s="180"/>
      <c r="J134" s="38"/>
      <c r="K134" s="38"/>
      <c r="L134" s="39"/>
      <c r="M134" s="181"/>
      <c r="N134" s="182"/>
      <c r="O134" s="72"/>
      <c r="P134" s="72"/>
      <c r="Q134" s="72"/>
      <c r="R134" s="72"/>
      <c r="S134" s="72"/>
      <c r="T134" s="7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121</v>
      </c>
      <c r="AU134" s="19" t="s">
        <v>79</v>
      </c>
    </row>
    <row r="135" s="2" customFormat="1">
      <c r="A135" s="38"/>
      <c r="B135" s="39"/>
      <c r="C135" s="38"/>
      <c r="D135" s="183" t="s">
        <v>123</v>
      </c>
      <c r="E135" s="38"/>
      <c r="F135" s="184" t="s">
        <v>245</v>
      </c>
      <c r="G135" s="38"/>
      <c r="H135" s="38"/>
      <c r="I135" s="180"/>
      <c r="J135" s="38"/>
      <c r="K135" s="38"/>
      <c r="L135" s="39"/>
      <c r="M135" s="181"/>
      <c r="N135" s="182"/>
      <c r="O135" s="72"/>
      <c r="P135" s="72"/>
      <c r="Q135" s="72"/>
      <c r="R135" s="72"/>
      <c r="S135" s="72"/>
      <c r="T135" s="7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123</v>
      </c>
      <c r="AU135" s="19" t="s">
        <v>79</v>
      </c>
    </row>
    <row r="136" s="12" customFormat="1" ht="22.8" customHeight="1">
      <c r="A136" s="12"/>
      <c r="B136" s="151"/>
      <c r="C136" s="12"/>
      <c r="D136" s="152" t="s">
        <v>68</v>
      </c>
      <c r="E136" s="162" t="s">
        <v>246</v>
      </c>
      <c r="F136" s="162" t="s">
        <v>247</v>
      </c>
      <c r="G136" s="12"/>
      <c r="H136" s="12"/>
      <c r="I136" s="154"/>
      <c r="J136" s="163">
        <f>BK136</f>
        <v>0</v>
      </c>
      <c r="K136" s="12"/>
      <c r="L136" s="151"/>
      <c r="M136" s="156"/>
      <c r="N136" s="157"/>
      <c r="O136" s="157"/>
      <c r="P136" s="158">
        <f>SUM(P137:P161)</f>
        <v>0</v>
      </c>
      <c r="Q136" s="157"/>
      <c r="R136" s="158">
        <f>SUM(R137:R161)</f>
        <v>0.078719999999999998</v>
      </c>
      <c r="S136" s="157"/>
      <c r="T136" s="159">
        <f>SUM(T137:T161)</f>
        <v>0.71626000000000012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2" t="s">
        <v>79</v>
      </c>
      <c r="AT136" s="160" t="s">
        <v>68</v>
      </c>
      <c r="AU136" s="160" t="s">
        <v>77</v>
      </c>
      <c r="AY136" s="152" t="s">
        <v>111</v>
      </c>
      <c r="BK136" s="161">
        <f>SUM(BK137:BK161)</f>
        <v>0</v>
      </c>
    </row>
    <row r="137" s="2" customFormat="1" ht="16.5" customHeight="1">
      <c r="A137" s="38"/>
      <c r="B137" s="164"/>
      <c r="C137" s="165" t="s">
        <v>119</v>
      </c>
      <c r="D137" s="165" t="s">
        <v>114</v>
      </c>
      <c r="E137" s="166" t="s">
        <v>248</v>
      </c>
      <c r="F137" s="167" t="s">
        <v>249</v>
      </c>
      <c r="G137" s="168" t="s">
        <v>133</v>
      </c>
      <c r="H137" s="169">
        <v>5</v>
      </c>
      <c r="I137" s="170"/>
      <c r="J137" s="171">
        <f>ROUND(I137*H137,2)</f>
        <v>0</v>
      </c>
      <c r="K137" s="167" t="s">
        <v>118</v>
      </c>
      <c r="L137" s="39"/>
      <c r="M137" s="172" t="s">
        <v>3</v>
      </c>
      <c r="N137" s="173" t="s">
        <v>40</v>
      </c>
      <c r="O137" s="72"/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76" t="s">
        <v>119</v>
      </c>
      <c r="AT137" s="176" t="s">
        <v>114</v>
      </c>
      <c r="AU137" s="176" t="s">
        <v>79</v>
      </c>
      <c r="AY137" s="19" t="s">
        <v>111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9" t="s">
        <v>77</v>
      </c>
      <c r="BK137" s="177">
        <f>ROUND(I137*H137,2)</f>
        <v>0</v>
      </c>
      <c r="BL137" s="19" t="s">
        <v>119</v>
      </c>
      <c r="BM137" s="176" t="s">
        <v>327</v>
      </c>
    </row>
    <row r="138" s="2" customFormat="1">
      <c r="A138" s="38"/>
      <c r="B138" s="39"/>
      <c r="C138" s="38"/>
      <c r="D138" s="178" t="s">
        <v>121</v>
      </c>
      <c r="E138" s="38"/>
      <c r="F138" s="179" t="s">
        <v>251</v>
      </c>
      <c r="G138" s="38"/>
      <c r="H138" s="38"/>
      <c r="I138" s="180"/>
      <c r="J138" s="38"/>
      <c r="K138" s="38"/>
      <c r="L138" s="39"/>
      <c r="M138" s="181"/>
      <c r="N138" s="182"/>
      <c r="O138" s="72"/>
      <c r="P138" s="72"/>
      <c r="Q138" s="72"/>
      <c r="R138" s="72"/>
      <c r="S138" s="72"/>
      <c r="T138" s="7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121</v>
      </c>
      <c r="AU138" s="19" t="s">
        <v>79</v>
      </c>
    </row>
    <row r="139" s="2" customFormat="1">
      <c r="A139" s="38"/>
      <c r="B139" s="39"/>
      <c r="C139" s="38"/>
      <c r="D139" s="183" t="s">
        <v>123</v>
      </c>
      <c r="E139" s="38"/>
      <c r="F139" s="184" t="s">
        <v>252</v>
      </c>
      <c r="G139" s="38"/>
      <c r="H139" s="38"/>
      <c r="I139" s="180"/>
      <c r="J139" s="38"/>
      <c r="K139" s="38"/>
      <c r="L139" s="39"/>
      <c r="M139" s="181"/>
      <c r="N139" s="182"/>
      <c r="O139" s="72"/>
      <c r="P139" s="72"/>
      <c r="Q139" s="72"/>
      <c r="R139" s="72"/>
      <c r="S139" s="72"/>
      <c r="T139" s="7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123</v>
      </c>
      <c r="AU139" s="19" t="s">
        <v>79</v>
      </c>
    </row>
    <row r="140" s="2" customFormat="1" ht="16.5" customHeight="1">
      <c r="A140" s="38"/>
      <c r="B140" s="164"/>
      <c r="C140" s="165" t="s">
        <v>220</v>
      </c>
      <c r="D140" s="165" t="s">
        <v>114</v>
      </c>
      <c r="E140" s="166" t="s">
        <v>254</v>
      </c>
      <c r="F140" s="167" t="s">
        <v>255</v>
      </c>
      <c r="G140" s="168" t="s">
        <v>256</v>
      </c>
      <c r="H140" s="169">
        <v>28</v>
      </c>
      <c r="I140" s="170"/>
      <c r="J140" s="171">
        <f>ROUND(I140*H140,2)</f>
        <v>0</v>
      </c>
      <c r="K140" s="167" t="s">
        <v>118</v>
      </c>
      <c r="L140" s="39"/>
      <c r="M140" s="172" t="s">
        <v>3</v>
      </c>
      <c r="N140" s="173" t="s">
        <v>40</v>
      </c>
      <c r="O140" s="72"/>
      <c r="P140" s="174">
        <f>O140*H140</f>
        <v>0</v>
      </c>
      <c r="Q140" s="174">
        <v>0</v>
      </c>
      <c r="R140" s="174">
        <f>Q140*H140</f>
        <v>0</v>
      </c>
      <c r="S140" s="174">
        <v>0.023800000000000002</v>
      </c>
      <c r="T140" s="175">
        <f>S140*H140</f>
        <v>0.6664000000000001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76" t="s">
        <v>119</v>
      </c>
      <c r="AT140" s="176" t="s">
        <v>114</v>
      </c>
      <c r="AU140" s="176" t="s">
        <v>79</v>
      </c>
      <c r="AY140" s="19" t="s">
        <v>111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9" t="s">
        <v>77</v>
      </c>
      <c r="BK140" s="177">
        <f>ROUND(I140*H140,2)</f>
        <v>0</v>
      </c>
      <c r="BL140" s="19" t="s">
        <v>119</v>
      </c>
      <c r="BM140" s="176" t="s">
        <v>328</v>
      </c>
    </row>
    <row r="141" s="2" customFormat="1">
      <c r="A141" s="38"/>
      <c r="B141" s="39"/>
      <c r="C141" s="38"/>
      <c r="D141" s="178" t="s">
        <v>121</v>
      </c>
      <c r="E141" s="38"/>
      <c r="F141" s="179" t="s">
        <v>258</v>
      </c>
      <c r="G141" s="38"/>
      <c r="H141" s="38"/>
      <c r="I141" s="180"/>
      <c r="J141" s="38"/>
      <c r="K141" s="38"/>
      <c r="L141" s="39"/>
      <c r="M141" s="181"/>
      <c r="N141" s="182"/>
      <c r="O141" s="72"/>
      <c r="P141" s="72"/>
      <c r="Q141" s="72"/>
      <c r="R141" s="72"/>
      <c r="S141" s="72"/>
      <c r="T141" s="7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121</v>
      </c>
      <c r="AU141" s="19" t="s">
        <v>79</v>
      </c>
    </row>
    <row r="142" s="2" customFormat="1">
      <c r="A142" s="38"/>
      <c r="B142" s="39"/>
      <c r="C142" s="38"/>
      <c r="D142" s="183" t="s">
        <v>123</v>
      </c>
      <c r="E142" s="38"/>
      <c r="F142" s="184" t="s">
        <v>259</v>
      </c>
      <c r="G142" s="38"/>
      <c r="H142" s="38"/>
      <c r="I142" s="180"/>
      <c r="J142" s="38"/>
      <c r="K142" s="38"/>
      <c r="L142" s="39"/>
      <c r="M142" s="181"/>
      <c r="N142" s="182"/>
      <c r="O142" s="72"/>
      <c r="P142" s="72"/>
      <c r="Q142" s="72"/>
      <c r="R142" s="72"/>
      <c r="S142" s="72"/>
      <c r="T142" s="7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123</v>
      </c>
      <c r="AU142" s="19" t="s">
        <v>79</v>
      </c>
    </row>
    <row r="143" s="2" customFormat="1" ht="16.5" customHeight="1">
      <c r="A143" s="38"/>
      <c r="B143" s="164"/>
      <c r="C143" s="165" t="s">
        <v>240</v>
      </c>
      <c r="D143" s="165" t="s">
        <v>114</v>
      </c>
      <c r="E143" s="166" t="s">
        <v>329</v>
      </c>
      <c r="F143" s="167" t="s">
        <v>330</v>
      </c>
      <c r="G143" s="168" t="s">
        <v>133</v>
      </c>
      <c r="H143" s="169">
        <v>2</v>
      </c>
      <c r="I143" s="170"/>
      <c r="J143" s="171">
        <f>ROUND(I143*H143,2)</f>
        <v>0</v>
      </c>
      <c r="K143" s="167" t="s">
        <v>118</v>
      </c>
      <c r="L143" s="39"/>
      <c r="M143" s="172" t="s">
        <v>3</v>
      </c>
      <c r="N143" s="173" t="s">
        <v>40</v>
      </c>
      <c r="O143" s="72"/>
      <c r="P143" s="174">
        <f>O143*H143</f>
        <v>0</v>
      </c>
      <c r="Q143" s="174">
        <v>8.0000000000000007E-05</v>
      </c>
      <c r="R143" s="174">
        <f>Q143*H143</f>
        <v>0.00016000000000000001</v>
      </c>
      <c r="S143" s="174">
        <v>0.024930000000000001</v>
      </c>
      <c r="T143" s="175">
        <f>S143*H143</f>
        <v>0.049860000000000002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76" t="s">
        <v>119</v>
      </c>
      <c r="AT143" s="176" t="s">
        <v>114</v>
      </c>
      <c r="AU143" s="176" t="s">
        <v>79</v>
      </c>
      <c r="AY143" s="19" t="s">
        <v>111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9" t="s">
        <v>77</v>
      </c>
      <c r="BK143" s="177">
        <f>ROUND(I143*H143,2)</f>
        <v>0</v>
      </c>
      <c r="BL143" s="19" t="s">
        <v>119</v>
      </c>
      <c r="BM143" s="176" t="s">
        <v>331</v>
      </c>
    </row>
    <row r="144" s="2" customFormat="1">
      <c r="A144" s="38"/>
      <c r="B144" s="39"/>
      <c r="C144" s="38"/>
      <c r="D144" s="178" t="s">
        <v>121</v>
      </c>
      <c r="E144" s="38"/>
      <c r="F144" s="179" t="s">
        <v>332</v>
      </c>
      <c r="G144" s="38"/>
      <c r="H144" s="38"/>
      <c r="I144" s="180"/>
      <c r="J144" s="38"/>
      <c r="K144" s="38"/>
      <c r="L144" s="39"/>
      <c r="M144" s="181"/>
      <c r="N144" s="182"/>
      <c r="O144" s="72"/>
      <c r="P144" s="72"/>
      <c r="Q144" s="72"/>
      <c r="R144" s="72"/>
      <c r="S144" s="72"/>
      <c r="T144" s="73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9" t="s">
        <v>121</v>
      </c>
      <c r="AU144" s="19" t="s">
        <v>79</v>
      </c>
    </row>
    <row r="145" s="2" customFormat="1">
      <c r="A145" s="38"/>
      <c r="B145" s="39"/>
      <c r="C145" s="38"/>
      <c r="D145" s="183" t="s">
        <v>123</v>
      </c>
      <c r="E145" s="38"/>
      <c r="F145" s="184" t="s">
        <v>333</v>
      </c>
      <c r="G145" s="38"/>
      <c r="H145" s="38"/>
      <c r="I145" s="180"/>
      <c r="J145" s="38"/>
      <c r="K145" s="38"/>
      <c r="L145" s="39"/>
      <c r="M145" s="181"/>
      <c r="N145" s="182"/>
      <c r="O145" s="72"/>
      <c r="P145" s="72"/>
      <c r="Q145" s="72"/>
      <c r="R145" s="72"/>
      <c r="S145" s="72"/>
      <c r="T145" s="73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123</v>
      </c>
      <c r="AU145" s="19" t="s">
        <v>79</v>
      </c>
    </row>
    <row r="146" s="2" customFormat="1" ht="21.75" customHeight="1">
      <c r="A146" s="38"/>
      <c r="B146" s="164"/>
      <c r="C146" s="165" t="s">
        <v>226</v>
      </c>
      <c r="D146" s="165" t="s">
        <v>114</v>
      </c>
      <c r="E146" s="166" t="s">
        <v>334</v>
      </c>
      <c r="F146" s="167" t="s">
        <v>335</v>
      </c>
      <c r="G146" s="168" t="s">
        <v>133</v>
      </c>
      <c r="H146" s="169">
        <v>1</v>
      </c>
      <c r="I146" s="170"/>
      <c r="J146" s="171">
        <f>ROUND(I146*H146,2)</f>
        <v>0</v>
      </c>
      <c r="K146" s="167" t="s">
        <v>118</v>
      </c>
      <c r="L146" s="39"/>
      <c r="M146" s="172" t="s">
        <v>3</v>
      </c>
      <c r="N146" s="173" t="s">
        <v>40</v>
      </c>
      <c r="O146" s="72"/>
      <c r="P146" s="174">
        <f>O146*H146</f>
        <v>0</v>
      </c>
      <c r="Q146" s="174">
        <v>0.02452</v>
      </c>
      <c r="R146" s="174">
        <f>Q146*H146</f>
        <v>0.02452</v>
      </c>
      <c r="S146" s="174">
        <v>0</v>
      </c>
      <c r="T146" s="17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76" t="s">
        <v>119</v>
      </c>
      <c r="AT146" s="176" t="s">
        <v>114</v>
      </c>
      <c r="AU146" s="176" t="s">
        <v>79</v>
      </c>
      <c r="AY146" s="19" t="s">
        <v>111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9" t="s">
        <v>77</v>
      </c>
      <c r="BK146" s="177">
        <f>ROUND(I146*H146,2)</f>
        <v>0</v>
      </c>
      <c r="BL146" s="19" t="s">
        <v>119</v>
      </c>
      <c r="BM146" s="176" t="s">
        <v>336</v>
      </c>
    </row>
    <row r="147" s="2" customFormat="1">
      <c r="A147" s="38"/>
      <c r="B147" s="39"/>
      <c r="C147" s="38"/>
      <c r="D147" s="178" t="s">
        <v>121</v>
      </c>
      <c r="E147" s="38"/>
      <c r="F147" s="179" t="s">
        <v>337</v>
      </c>
      <c r="G147" s="38"/>
      <c r="H147" s="38"/>
      <c r="I147" s="180"/>
      <c r="J147" s="38"/>
      <c r="K147" s="38"/>
      <c r="L147" s="39"/>
      <c r="M147" s="181"/>
      <c r="N147" s="182"/>
      <c r="O147" s="72"/>
      <c r="P147" s="72"/>
      <c r="Q147" s="72"/>
      <c r="R147" s="72"/>
      <c r="S147" s="72"/>
      <c r="T147" s="7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121</v>
      </c>
      <c r="AU147" s="19" t="s">
        <v>79</v>
      </c>
    </row>
    <row r="148" s="2" customFormat="1">
      <c r="A148" s="38"/>
      <c r="B148" s="39"/>
      <c r="C148" s="38"/>
      <c r="D148" s="183" t="s">
        <v>123</v>
      </c>
      <c r="E148" s="38"/>
      <c r="F148" s="184" t="s">
        <v>338</v>
      </c>
      <c r="G148" s="38"/>
      <c r="H148" s="38"/>
      <c r="I148" s="180"/>
      <c r="J148" s="38"/>
      <c r="K148" s="38"/>
      <c r="L148" s="39"/>
      <c r="M148" s="181"/>
      <c r="N148" s="182"/>
      <c r="O148" s="72"/>
      <c r="P148" s="72"/>
      <c r="Q148" s="72"/>
      <c r="R148" s="72"/>
      <c r="S148" s="72"/>
      <c r="T148" s="7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123</v>
      </c>
      <c r="AU148" s="19" t="s">
        <v>79</v>
      </c>
    </row>
    <row r="149" s="13" customFormat="1">
      <c r="A149" s="13"/>
      <c r="B149" s="185"/>
      <c r="C149" s="13"/>
      <c r="D149" s="178" t="s">
        <v>143</v>
      </c>
      <c r="E149" s="186" t="s">
        <v>3</v>
      </c>
      <c r="F149" s="187" t="s">
        <v>310</v>
      </c>
      <c r="G149" s="13"/>
      <c r="H149" s="186" t="s">
        <v>3</v>
      </c>
      <c r="I149" s="188"/>
      <c r="J149" s="13"/>
      <c r="K149" s="13"/>
      <c r="L149" s="185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143</v>
      </c>
      <c r="AU149" s="186" t="s">
        <v>79</v>
      </c>
      <c r="AV149" s="13" t="s">
        <v>77</v>
      </c>
      <c r="AW149" s="13" t="s">
        <v>31</v>
      </c>
      <c r="AX149" s="13" t="s">
        <v>69</v>
      </c>
      <c r="AY149" s="186" t="s">
        <v>111</v>
      </c>
    </row>
    <row r="150" s="14" customFormat="1">
      <c r="A150" s="14"/>
      <c r="B150" s="192"/>
      <c r="C150" s="14"/>
      <c r="D150" s="178" t="s">
        <v>143</v>
      </c>
      <c r="E150" s="193" t="s">
        <v>3</v>
      </c>
      <c r="F150" s="194" t="s">
        <v>339</v>
      </c>
      <c r="G150" s="14"/>
      <c r="H150" s="195">
        <v>1</v>
      </c>
      <c r="I150" s="196"/>
      <c r="J150" s="14"/>
      <c r="K150" s="14"/>
      <c r="L150" s="192"/>
      <c r="M150" s="197"/>
      <c r="N150" s="198"/>
      <c r="O150" s="198"/>
      <c r="P150" s="198"/>
      <c r="Q150" s="198"/>
      <c r="R150" s="198"/>
      <c r="S150" s="198"/>
      <c r="T150" s="19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3" t="s">
        <v>143</v>
      </c>
      <c r="AU150" s="193" t="s">
        <v>79</v>
      </c>
      <c r="AV150" s="14" t="s">
        <v>79</v>
      </c>
      <c r="AW150" s="14" t="s">
        <v>31</v>
      </c>
      <c r="AX150" s="14" t="s">
        <v>77</v>
      </c>
      <c r="AY150" s="193" t="s">
        <v>111</v>
      </c>
    </row>
    <row r="151" s="2" customFormat="1" ht="21.75" customHeight="1">
      <c r="A151" s="38"/>
      <c r="B151" s="164"/>
      <c r="C151" s="165" t="s">
        <v>233</v>
      </c>
      <c r="D151" s="165" t="s">
        <v>114</v>
      </c>
      <c r="E151" s="166" t="s">
        <v>340</v>
      </c>
      <c r="F151" s="167" t="s">
        <v>341</v>
      </c>
      <c r="G151" s="168" t="s">
        <v>133</v>
      </c>
      <c r="H151" s="169">
        <v>2</v>
      </c>
      <c r="I151" s="170"/>
      <c r="J151" s="171">
        <f>ROUND(I151*H151,2)</f>
        <v>0</v>
      </c>
      <c r="K151" s="167" t="s">
        <v>118</v>
      </c>
      <c r="L151" s="39"/>
      <c r="M151" s="172" t="s">
        <v>3</v>
      </c>
      <c r="N151" s="173" t="s">
        <v>40</v>
      </c>
      <c r="O151" s="72"/>
      <c r="P151" s="174">
        <f>O151*H151</f>
        <v>0</v>
      </c>
      <c r="Q151" s="174">
        <v>0.027</v>
      </c>
      <c r="R151" s="174">
        <f>Q151*H151</f>
        <v>0.053999999999999999</v>
      </c>
      <c r="S151" s="174">
        <v>0</v>
      </c>
      <c r="T151" s="17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76" t="s">
        <v>119</v>
      </c>
      <c r="AT151" s="176" t="s">
        <v>114</v>
      </c>
      <c r="AU151" s="176" t="s">
        <v>79</v>
      </c>
      <c r="AY151" s="19" t="s">
        <v>111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9" t="s">
        <v>77</v>
      </c>
      <c r="BK151" s="177">
        <f>ROUND(I151*H151,2)</f>
        <v>0</v>
      </c>
      <c r="BL151" s="19" t="s">
        <v>119</v>
      </c>
      <c r="BM151" s="176" t="s">
        <v>342</v>
      </c>
    </row>
    <row r="152" s="2" customFormat="1">
      <c r="A152" s="38"/>
      <c r="B152" s="39"/>
      <c r="C152" s="38"/>
      <c r="D152" s="178" t="s">
        <v>121</v>
      </c>
      <c r="E152" s="38"/>
      <c r="F152" s="179" t="s">
        <v>343</v>
      </c>
      <c r="G152" s="38"/>
      <c r="H152" s="38"/>
      <c r="I152" s="180"/>
      <c r="J152" s="38"/>
      <c r="K152" s="38"/>
      <c r="L152" s="39"/>
      <c r="M152" s="181"/>
      <c r="N152" s="182"/>
      <c r="O152" s="72"/>
      <c r="P152" s="72"/>
      <c r="Q152" s="72"/>
      <c r="R152" s="72"/>
      <c r="S152" s="72"/>
      <c r="T152" s="7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121</v>
      </c>
      <c r="AU152" s="19" t="s">
        <v>79</v>
      </c>
    </row>
    <row r="153" s="2" customFormat="1">
      <c r="A153" s="38"/>
      <c r="B153" s="39"/>
      <c r="C153" s="38"/>
      <c r="D153" s="183" t="s">
        <v>123</v>
      </c>
      <c r="E153" s="38"/>
      <c r="F153" s="184" t="s">
        <v>344</v>
      </c>
      <c r="G153" s="38"/>
      <c r="H153" s="38"/>
      <c r="I153" s="180"/>
      <c r="J153" s="38"/>
      <c r="K153" s="38"/>
      <c r="L153" s="39"/>
      <c r="M153" s="181"/>
      <c r="N153" s="182"/>
      <c r="O153" s="72"/>
      <c r="P153" s="72"/>
      <c r="Q153" s="72"/>
      <c r="R153" s="72"/>
      <c r="S153" s="72"/>
      <c r="T153" s="73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123</v>
      </c>
      <c r="AU153" s="19" t="s">
        <v>79</v>
      </c>
    </row>
    <row r="154" s="13" customFormat="1">
      <c r="A154" s="13"/>
      <c r="B154" s="185"/>
      <c r="C154" s="13"/>
      <c r="D154" s="178" t="s">
        <v>143</v>
      </c>
      <c r="E154" s="186" t="s">
        <v>3</v>
      </c>
      <c r="F154" s="187" t="s">
        <v>310</v>
      </c>
      <c r="G154" s="13"/>
      <c r="H154" s="186" t="s">
        <v>3</v>
      </c>
      <c r="I154" s="188"/>
      <c r="J154" s="13"/>
      <c r="K154" s="13"/>
      <c r="L154" s="185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143</v>
      </c>
      <c r="AU154" s="186" t="s">
        <v>79</v>
      </c>
      <c r="AV154" s="13" t="s">
        <v>77</v>
      </c>
      <c r="AW154" s="13" t="s">
        <v>31</v>
      </c>
      <c r="AX154" s="13" t="s">
        <v>69</v>
      </c>
      <c r="AY154" s="186" t="s">
        <v>111</v>
      </c>
    </row>
    <row r="155" s="14" customFormat="1">
      <c r="A155" s="14"/>
      <c r="B155" s="192"/>
      <c r="C155" s="14"/>
      <c r="D155" s="178" t="s">
        <v>143</v>
      </c>
      <c r="E155" s="193" t="s">
        <v>3</v>
      </c>
      <c r="F155" s="194" t="s">
        <v>345</v>
      </c>
      <c r="G155" s="14"/>
      <c r="H155" s="195">
        <v>2</v>
      </c>
      <c r="I155" s="196"/>
      <c r="J155" s="14"/>
      <c r="K155" s="14"/>
      <c r="L155" s="192"/>
      <c r="M155" s="197"/>
      <c r="N155" s="198"/>
      <c r="O155" s="198"/>
      <c r="P155" s="198"/>
      <c r="Q155" s="198"/>
      <c r="R155" s="198"/>
      <c r="S155" s="198"/>
      <c r="T155" s="19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3" t="s">
        <v>143</v>
      </c>
      <c r="AU155" s="193" t="s">
        <v>79</v>
      </c>
      <c r="AV155" s="14" t="s">
        <v>79</v>
      </c>
      <c r="AW155" s="14" t="s">
        <v>31</v>
      </c>
      <c r="AX155" s="14" t="s">
        <v>77</v>
      </c>
      <c r="AY155" s="193" t="s">
        <v>111</v>
      </c>
    </row>
    <row r="156" s="2" customFormat="1" ht="16.5" customHeight="1">
      <c r="A156" s="38"/>
      <c r="B156" s="164"/>
      <c r="C156" s="165" t="s">
        <v>8</v>
      </c>
      <c r="D156" s="165" t="s">
        <v>114</v>
      </c>
      <c r="E156" s="166" t="s">
        <v>346</v>
      </c>
      <c r="F156" s="167" t="s">
        <v>347</v>
      </c>
      <c r="G156" s="168" t="s">
        <v>133</v>
      </c>
      <c r="H156" s="169">
        <v>2</v>
      </c>
      <c r="I156" s="170"/>
      <c r="J156" s="171">
        <f>ROUND(I156*H156,2)</f>
        <v>0</v>
      </c>
      <c r="K156" s="167" t="s">
        <v>118</v>
      </c>
      <c r="L156" s="39"/>
      <c r="M156" s="172" t="s">
        <v>3</v>
      </c>
      <c r="N156" s="173" t="s">
        <v>40</v>
      </c>
      <c r="O156" s="72"/>
      <c r="P156" s="174">
        <f>O156*H156</f>
        <v>0</v>
      </c>
      <c r="Q156" s="174">
        <v>2.0000000000000002E-05</v>
      </c>
      <c r="R156" s="174">
        <f>Q156*H156</f>
        <v>4.0000000000000003E-05</v>
      </c>
      <c r="S156" s="174">
        <v>0</v>
      </c>
      <c r="T156" s="17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76" t="s">
        <v>119</v>
      </c>
      <c r="AT156" s="176" t="s">
        <v>114</v>
      </c>
      <c r="AU156" s="176" t="s">
        <v>79</v>
      </c>
      <c r="AY156" s="19" t="s">
        <v>111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9" t="s">
        <v>77</v>
      </c>
      <c r="BK156" s="177">
        <f>ROUND(I156*H156,2)</f>
        <v>0</v>
      </c>
      <c r="BL156" s="19" t="s">
        <v>119</v>
      </c>
      <c r="BM156" s="176" t="s">
        <v>348</v>
      </c>
    </row>
    <row r="157" s="2" customFormat="1">
      <c r="A157" s="38"/>
      <c r="B157" s="39"/>
      <c r="C157" s="38"/>
      <c r="D157" s="178" t="s">
        <v>121</v>
      </c>
      <c r="E157" s="38"/>
      <c r="F157" s="179" t="s">
        <v>349</v>
      </c>
      <c r="G157" s="38"/>
      <c r="H157" s="38"/>
      <c r="I157" s="180"/>
      <c r="J157" s="38"/>
      <c r="K157" s="38"/>
      <c r="L157" s="39"/>
      <c r="M157" s="181"/>
      <c r="N157" s="182"/>
      <c r="O157" s="72"/>
      <c r="P157" s="72"/>
      <c r="Q157" s="72"/>
      <c r="R157" s="72"/>
      <c r="S157" s="72"/>
      <c r="T157" s="7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121</v>
      </c>
      <c r="AU157" s="19" t="s">
        <v>79</v>
      </c>
    </row>
    <row r="158" s="2" customFormat="1">
      <c r="A158" s="38"/>
      <c r="B158" s="39"/>
      <c r="C158" s="38"/>
      <c r="D158" s="183" t="s">
        <v>123</v>
      </c>
      <c r="E158" s="38"/>
      <c r="F158" s="184" t="s">
        <v>350</v>
      </c>
      <c r="G158" s="38"/>
      <c r="H158" s="38"/>
      <c r="I158" s="180"/>
      <c r="J158" s="38"/>
      <c r="K158" s="38"/>
      <c r="L158" s="39"/>
      <c r="M158" s="181"/>
      <c r="N158" s="182"/>
      <c r="O158" s="72"/>
      <c r="P158" s="72"/>
      <c r="Q158" s="72"/>
      <c r="R158" s="72"/>
      <c r="S158" s="72"/>
      <c r="T158" s="73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9" t="s">
        <v>123</v>
      </c>
      <c r="AU158" s="19" t="s">
        <v>79</v>
      </c>
    </row>
    <row r="159" s="2" customFormat="1" ht="16.5" customHeight="1">
      <c r="A159" s="38"/>
      <c r="B159" s="164"/>
      <c r="C159" s="165" t="s">
        <v>253</v>
      </c>
      <c r="D159" s="165" t="s">
        <v>114</v>
      </c>
      <c r="E159" s="166" t="s">
        <v>275</v>
      </c>
      <c r="F159" s="167" t="s">
        <v>276</v>
      </c>
      <c r="G159" s="168" t="s">
        <v>197</v>
      </c>
      <c r="H159" s="169">
        <v>0.079000000000000001</v>
      </c>
      <c r="I159" s="170"/>
      <c r="J159" s="171">
        <f>ROUND(I159*H159,2)</f>
        <v>0</v>
      </c>
      <c r="K159" s="167" t="s">
        <v>118</v>
      </c>
      <c r="L159" s="39"/>
      <c r="M159" s="172" t="s">
        <v>3</v>
      </c>
      <c r="N159" s="173" t="s">
        <v>40</v>
      </c>
      <c r="O159" s="72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76" t="s">
        <v>119</v>
      </c>
      <c r="AT159" s="176" t="s">
        <v>114</v>
      </c>
      <c r="AU159" s="176" t="s">
        <v>79</v>
      </c>
      <c r="AY159" s="19" t="s">
        <v>111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9" t="s">
        <v>77</v>
      </c>
      <c r="BK159" s="177">
        <f>ROUND(I159*H159,2)</f>
        <v>0</v>
      </c>
      <c r="BL159" s="19" t="s">
        <v>119</v>
      </c>
      <c r="BM159" s="176" t="s">
        <v>351</v>
      </c>
    </row>
    <row r="160" s="2" customFormat="1">
      <c r="A160" s="38"/>
      <c r="B160" s="39"/>
      <c r="C160" s="38"/>
      <c r="D160" s="178" t="s">
        <v>121</v>
      </c>
      <c r="E160" s="38"/>
      <c r="F160" s="179" t="s">
        <v>278</v>
      </c>
      <c r="G160" s="38"/>
      <c r="H160" s="38"/>
      <c r="I160" s="180"/>
      <c r="J160" s="38"/>
      <c r="K160" s="38"/>
      <c r="L160" s="39"/>
      <c r="M160" s="181"/>
      <c r="N160" s="182"/>
      <c r="O160" s="72"/>
      <c r="P160" s="72"/>
      <c r="Q160" s="72"/>
      <c r="R160" s="72"/>
      <c r="S160" s="72"/>
      <c r="T160" s="7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121</v>
      </c>
      <c r="AU160" s="19" t="s">
        <v>79</v>
      </c>
    </row>
    <row r="161" s="2" customFormat="1">
      <c r="A161" s="38"/>
      <c r="B161" s="39"/>
      <c r="C161" s="38"/>
      <c r="D161" s="183" t="s">
        <v>123</v>
      </c>
      <c r="E161" s="38"/>
      <c r="F161" s="184" t="s">
        <v>279</v>
      </c>
      <c r="G161" s="38"/>
      <c r="H161" s="38"/>
      <c r="I161" s="180"/>
      <c r="J161" s="38"/>
      <c r="K161" s="38"/>
      <c r="L161" s="39"/>
      <c r="M161" s="181"/>
      <c r="N161" s="182"/>
      <c r="O161" s="72"/>
      <c r="P161" s="72"/>
      <c r="Q161" s="72"/>
      <c r="R161" s="72"/>
      <c r="S161" s="72"/>
      <c r="T161" s="73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123</v>
      </c>
      <c r="AU161" s="19" t="s">
        <v>79</v>
      </c>
    </row>
    <row r="162" s="12" customFormat="1" ht="22.8" customHeight="1">
      <c r="A162" s="12"/>
      <c r="B162" s="151"/>
      <c r="C162" s="12"/>
      <c r="D162" s="152" t="s">
        <v>68</v>
      </c>
      <c r="E162" s="162" t="s">
        <v>280</v>
      </c>
      <c r="F162" s="162" t="s">
        <v>281</v>
      </c>
      <c r="G162" s="12"/>
      <c r="H162" s="12"/>
      <c r="I162" s="154"/>
      <c r="J162" s="163">
        <f>BK162</f>
        <v>0</v>
      </c>
      <c r="K162" s="12"/>
      <c r="L162" s="151"/>
      <c r="M162" s="156"/>
      <c r="N162" s="157"/>
      <c r="O162" s="157"/>
      <c r="P162" s="158">
        <f>SUM(P163:P165)</f>
        <v>0</v>
      </c>
      <c r="Q162" s="157"/>
      <c r="R162" s="158">
        <f>SUM(R163:R165)</f>
        <v>0.00060000000000000006</v>
      </c>
      <c r="S162" s="157"/>
      <c r="T162" s="159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2" t="s">
        <v>79</v>
      </c>
      <c r="AT162" s="160" t="s">
        <v>68</v>
      </c>
      <c r="AU162" s="160" t="s">
        <v>77</v>
      </c>
      <c r="AY162" s="152" t="s">
        <v>111</v>
      </c>
      <c r="BK162" s="161">
        <f>SUM(BK163:BK165)</f>
        <v>0</v>
      </c>
    </row>
    <row r="163" s="2" customFormat="1" ht="16.5" customHeight="1">
      <c r="A163" s="38"/>
      <c r="B163" s="164"/>
      <c r="C163" s="165" t="s">
        <v>260</v>
      </c>
      <c r="D163" s="165" t="s">
        <v>114</v>
      </c>
      <c r="E163" s="166" t="s">
        <v>289</v>
      </c>
      <c r="F163" s="167" t="s">
        <v>290</v>
      </c>
      <c r="G163" s="168" t="s">
        <v>117</v>
      </c>
      <c r="H163" s="169">
        <v>20</v>
      </c>
      <c r="I163" s="170"/>
      <c r="J163" s="171">
        <f>ROUND(I163*H163,2)</f>
        <v>0</v>
      </c>
      <c r="K163" s="167" t="s">
        <v>118</v>
      </c>
      <c r="L163" s="39"/>
      <c r="M163" s="172" t="s">
        <v>3</v>
      </c>
      <c r="N163" s="173" t="s">
        <v>40</v>
      </c>
      <c r="O163" s="72"/>
      <c r="P163" s="174">
        <f>O163*H163</f>
        <v>0</v>
      </c>
      <c r="Q163" s="174">
        <v>3.0000000000000001E-05</v>
      </c>
      <c r="R163" s="174">
        <f>Q163*H163</f>
        <v>0.00060000000000000006</v>
      </c>
      <c r="S163" s="174">
        <v>0</v>
      </c>
      <c r="T163" s="17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76" t="s">
        <v>119</v>
      </c>
      <c r="AT163" s="176" t="s">
        <v>114</v>
      </c>
      <c r="AU163" s="176" t="s">
        <v>79</v>
      </c>
      <c r="AY163" s="19" t="s">
        <v>111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9" t="s">
        <v>77</v>
      </c>
      <c r="BK163" s="177">
        <f>ROUND(I163*H163,2)</f>
        <v>0</v>
      </c>
      <c r="BL163" s="19" t="s">
        <v>119</v>
      </c>
      <c r="BM163" s="176" t="s">
        <v>352</v>
      </c>
    </row>
    <row r="164" s="2" customFormat="1">
      <c r="A164" s="38"/>
      <c r="B164" s="39"/>
      <c r="C164" s="38"/>
      <c r="D164" s="178" t="s">
        <v>121</v>
      </c>
      <c r="E164" s="38"/>
      <c r="F164" s="179" t="s">
        <v>292</v>
      </c>
      <c r="G164" s="38"/>
      <c r="H164" s="38"/>
      <c r="I164" s="180"/>
      <c r="J164" s="38"/>
      <c r="K164" s="38"/>
      <c r="L164" s="39"/>
      <c r="M164" s="181"/>
      <c r="N164" s="182"/>
      <c r="O164" s="72"/>
      <c r="P164" s="72"/>
      <c r="Q164" s="72"/>
      <c r="R164" s="72"/>
      <c r="S164" s="72"/>
      <c r="T164" s="7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121</v>
      </c>
      <c r="AU164" s="19" t="s">
        <v>79</v>
      </c>
    </row>
    <row r="165" s="2" customFormat="1">
      <c r="A165" s="38"/>
      <c r="B165" s="39"/>
      <c r="C165" s="38"/>
      <c r="D165" s="183" t="s">
        <v>123</v>
      </c>
      <c r="E165" s="38"/>
      <c r="F165" s="184" t="s">
        <v>293</v>
      </c>
      <c r="G165" s="38"/>
      <c r="H165" s="38"/>
      <c r="I165" s="180"/>
      <c r="J165" s="38"/>
      <c r="K165" s="38"/>
      <c r="L165" s="39"/>
      <c r="M165" s="181"/>
      <c r="N165" s="182"/>
      <c r="O165" s="72"/>
      <c r="P165" s="72"/>
      <c r="Q165" s="72"/>
      <c r="R165" s="72"/>
      <c r="S165" s="72"/>
      <c r="T165" s="7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123</v>
      </c>
      <c r="AU165" s="19" t="s">
        <v>79</v>
      </c>
    </row>
    <row r="166" s="12" customFormat="1" ht="25.92" customHeight="1">
      <c r="A166" s="12"/>
      <c r="B166" s="151"/>
      <c r="C166" s="12"/>
      <c r="D166" s="152" t="s">
        <v>68</v>
      </c>
      <c r="E166" s="153" t="s">
        <v>294</v>
      </c>
      <c r="F166" s="153" t="s">
        <v>295</v>
      </c>
      <c r="G166" s="12"/>
      <c r="H166" s="12"/>
      <c r="I166" s="154"/>
      <c r="J166" s="155">
        <f>BK166</f>
        <v>0</v>
      </c>
      <c r="K166" s="12"/>
      <c r="L166" s="151"/>
      <c r="M166" s="156"/>
      <c r="N166" s="157"/>
      <c r="O166" s="157"/>
      <c r="P166" s="158">
        <f>SUM(P167:P171)</f>
        <v>0</v>
      </c>
      <c r="Q166" s="157"/>
      <c r="R166" s="158">
        <f>SUM(R167:R171)</f>
        <v>0</v>
      </c>
      <c r="S166" s="157"/>
      <c r="T166" s="159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2" t="s">
        <v>137</v>
      </c>
      <c r="AT166" s="160" t="s">
        <v>68</v>
      </c>
      <c r="AU166" s="160" t="s">
        <v>69</v>
      </c>
      <c r="AY166" s="152" t="s">
        <v>111</v>
      </c>
      <c r="BK166" s="161">
        <f>SUM(BK167:BK171)</f>
        <v>0</v>
      </c>
    </row>
    <row r="167" s="2" customFormat="1" ht="16.5" customHeight="1">
      <c r="A167" s="38"/>
      <c r="B167" s="164"/>
      <c r="C167" s="165" t="s">
        <v>267</v>
      </c>
      <c r="D167" s="165" t="s">
        <v>114</v>
      </c>
      <c r="E167" s="166" t="s">
        <v>297</v>
      </c>
      <c r="F167" s="167" t="s">
        <v>298</v>
      </c>
      <c r="G167" s="168" t="s">
        <v>299</v>
      </c>
      <c r="H167" s="169">
        <v>12</v>
      </c>
      <c r="I167" s="170"/>
      <c r="J167" s="171">
        <f>ROUND(I167*H167,2)</f>
        <v>0</v>
      </c>
      <c r="K167" s="167" t="s">
        <v>118</v>
      </c>
      <c r="L167" s="39"/>
      <c r="M167" s="172" t="s">
        <v>3</v>
      </c>
      <c r="N167" s="173" t="s">
        <v>40</v>
      </c>
      <c r="O167" s="72"/>
      <c r="P167" s="174">
        <f>O167*H167</f>
        <v>0</v>
      </c>
      <c r="Q167" s="174">
        <v>0</v>
      </c>
      <c r="R167" s="174">
        <f>Q167*H167</f>
        <v>0</v>
      </c>
      <c r="S167" s="174">
        <v>0</v>
      </c>
      <c r="T167" s="17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76" t="s">
        <v>300</v>
      </c>
      <c r="AT167" s="176" t="s">
        <v>114</v>
      </c>
      <c r="AU167" s="176" t="s">
        <v>77</v>
      </c>
      <c r="AY167" s="19" t="s">
        <v>111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9" t="s">
        <v>77</v>
      </c>
      <c r="BK167" s="177">
        <f>ROUND(I167*H167,2)</f>
        <v>0</v>
      </c>
      <c r="BL167" s="19" t="s">
        <v>300</v>
      </c>
      <c r="BM167" s="176" t="s">
        <v>353</v>
      </c>
    </row>
    <row r="168" s="2" customFormat="1">
      <c r="A168" s="38"/>
      <c r="B168" s="39"/>
      <c r="C168" s="38"/>
      <c r="D168" s="178" t="s">
        <v>121</v>
      </c>
      <c r="E168" s="38"/>
      <c r="F168" s="179" t="s">
        <v>302</v>
      </c>
      <c r="G168" s="38"/>
      <c r="H168" s="38"/>
      <c r="I168" s="180"/>
      <c r="J168" s="38"/>
      <c r="K168" s="38"/>
      <c r="L168" s="39"/>
      <c r="M168" s="181"/>
      <c r="N168" s="182"/>
      <c r="O168" s="72"/>
      <c r="P168" s="72"/>
      <c r="Q168" s="72"/>
      <c r="R168" s="72"/>
      <c r="S168" s="72"/>
      <c r="T168" s="7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121</v>
      </c>
      <c r="AU168" s="19" t="s">
        <v>77</v>
      </c>
    </row>
    <row r="169" s="2" customFormat="1">
      <c r="A169" s="38"/>
      <c r="B169" s="39"/>
      <c r="C169" s="38"/>
      <c r="D169" s="183" t="s">
        <v>123</v>
      </c>
      <c r="E169" s="38"/>
      <c r="F169" s="184" t="s">
        <v>303</v>
      </c>
      <c r="G169" s="38"/>
      <c r="H169" s="38"/>
      <c r="I169" s="180"/>
      <c r="J169" s="38"/>
      <c r="K169" s="38"/>
      <c r="L169" s="39"/>
      <c r="M169" s="181"/>
      <c r="N169" s="182"/>
      <c r="O169" s="72"/>
      <c r="P169" s="72"/>
      <c r="Q169" s="72"/>
      <c r="R169" s="72"/>
      <c r="S169" s="72"/>
      <c r="T169" s="73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123</v>
      </c>
      <c r="AU169" s="19" t="s">
        <v>77</v>
      </c>
    </row>
    <row r="170" s="13" customFormat="1">
      <c r="A170" s="13"/>
      <c r="B170" s="185"/>
      <c r="C170" s="13"/>
      <c r="D170" s="178" t="s">
        <v>143</v>
      </c>
      <c r="E170" s="186" t="s">
        <v>3</v>
      </c>
      <c r="F170" s="187" t="s">
        <v>304</v>
      </c>
      <c r="G170" s="13"/>
      <c r="H170" s="186" t="s">
        <v>3</v>
      </c>
      <c r="I170" s="188"/>
      <c r="J170" s="13"/>
      <c r="K170" s="13"/>
      <c r="L170" s="185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143</v>
      </c>
      <c r="AU170" s="186" t="s">
        <v>77</v>
      </c>
      <c r="AV170" s="13" t="s">
        <v>77</v>
      </c>
      <c r="AW170" s="13" t="s">
        <v>31</v>
      </c>
      <c r="AX170" s="13" t="s">
        <v>69</v>
      </c>
      <c r="AY170" s="186" t="s">
        <v>111</v>
      </c>
    </row>
    <row r="171" s="14" customFormat="1">
      <c r="A171" s="14"/>
      <c r="B171" s="192"/>
      <c r="C171" s="14"/>
      <c r="D171" s="178" t="s">
        <v>143</v>
      </c>
      <c r="E171" s="193" t="s">
        <v>3</v>
      </c>
      <c r="F171" s="194" t="s">
        <v>9</v>
      </c>
      <c r="G171" s="14"/>
      <c r="H171" s="195">
        <v>12</v>
      </c>
      <c r="I171" s="196"/>
      <c r="J171" s="14"/>
      <c r="K171" s="14"/>
      <c r="L171" s="192"/>
      <c r="M171" s="200"/>
      <c r="N171" s="201"/>
      <c r="O171" s="201"/>
      <c r="P171" s="201"/>
      <c r="Q171" s="201"/>
      <c r="R171" s="201"/>
      <c r="S171" s="201"/>
      <c r="T171" s="20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3" t="s">
        <v>143</v>
      </c>
      <c r="AU171" s="193" t="s">
        <v>77</v>
      </c>
      <c r="AV171" s="14" t="s">
        <v>79</v>
      </c>
      <c r="AW171" s="14" t="s">
        <v>31</v>
      </c>
      <c r="AX171" s="14" t="s">
        <v>77</v>
      </c>
      <c r="AY171" s="193" t="s">
        <v>111</v>
      </c>
    </row>
    <row r="172" s="2" customFormat="1" ht="6.96" customHeight="1">
      <c r="A172" s="38"/>
      <c r="B172" s="55"/>
      <c r="C172" s="56"/>
      <c r="D172" s="56"/>
      <c r="E172" s="56"/>
      <c r="F172" s="56"/>
      <c r="G172" s="56"/>
      <c r="H172" s="56"/>
      <c r="I172" s="56"/>
      <c r="J172" s="56"/>
      <c r="K172" s="56"/>
      <c r="L172" s="39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autoFilter ref="C84:K17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2/733110803"/>
    <hyperlink ref="F93" r:id="rId2" display="https://podminky.urs.cz/item/CS_URS_2024_02/733110806"/>
    <hyperlink ref="F96" r:id="rId3" display="https://podminky.urs.cz/item/CS_URS_2024_02/733191913"/>
    <hyperlink ref="F99" r:id="rId4" display="https://podminky.urs.cz/item/CS_URS_2024_02/733222302"/>
    <hyperlink ref="F104" r:id="rId5" display="https://podminky.urs.cz/item/CS_URS_2024_02/733224222"/>
    <hyperlink ref="F107" r:id="rId6" display="https://podminky.urs.cz/item/CS_URS_2024_02/733291101"/>
    <hyperlink ref="F110" r:id="rId7" display="https://podminky.urs.cz/item/CS_URS_2024_02/733293902"/>
    <hyperlink ref="F113" r:id="rId8" display="https://podminky.urs.cz/item/CS_URS_2024_02/733811231"/>
    <hyperlink ref="F116" r:id="rId9" display="https://podminky.urs.cz/item/CS_URS_2024_02/733890102"/>
    <hyperlink ref="F119" r:id="rId10" display="https://podminky.urs.cz/item/CS_URS_2024_02/998733102"/>
    <hyperlink ref="F123" r:id="rId11" display="https://podminky.urs.cz/item/CS_URS_2024_02/734200821"/>
    <hyperlink ref="F126" r:id="rId12" display="https://podminky.urs.cz/item/CS_URS_2024_02/734211112"/>
    <hyperlink ref="F129" r:id="rId13" display="https://podminky.urs.cz/item/CS_URS_2024_02/734221684"/>
    <hyperlink ref="F132" r:id="rId14" display="https://podminky.urs.cz/item/CS_URS_2024_02/734261402"/>
    <hyperlink ref="F135" r:id="rId15" display="https://podminky.urs.cz/item/CS_URS_2024_02/998734102"/>
    <hyperlink ref="F139" r:id="rId16" display="https://podminky.urs.cz/item/CS_URS_2024_02/735000912"/>
    <hyperlink ref="F142" r:id="rId17" display="https://podminky.urs.cz/item/CS_URS_2024_02/735111810"/>
    <hyperlink ref="F145" r:id="rId18" display="https://podminky.urs.cz/item/CS_URS_2024_02/735151821"/>
    <hyperlink ref="F148" r:id="rId19" display="https://podminky.urs.cz/item/CS_URS_2024_02/735152376"/>
    <hyperlink ref="F153" r:id="rId20" display="https://podminky.urs.cz/item/CS_URS_2024_02/735152377"/>
    <hyperlink ref="F158" r:id="rId21" display="https://podminky.urs.cz/item/CS_URS_2024_02/735192923"/>
    <hyperlink ref="F161" r:id="rId22" display="https://podminky.urs.cz/item/CS_URS_2024_02/998735102"/>
    <hyperlink ref="F165" r:id="rId23" display="https://podminky.urs.cz/item/CS_URS_2024_02/783617611"/>
    <hyperlink ref="F169" r:id="rId24" display="https://podminky.urs.cz/item/CS_URS_2024_02/HZS22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03" customWidth="1"/>
    <col min="2" max="2" width="1.667969" style="203" customWidth="1"/>
    <col min="3" max="4" width="5" style="203" customWidth="1"/>
    <col min="5" max="5" width="11.66016" style="203" customWidth="1"/>
    <col min="6" max="6" width="9.160156" style="203" customWidth="1"/>
    <col min="7" max="7" width="5" style="203" customWidth="1"/>
    <col min="8" max="8" width="77.83203" style="203" customWidth="1"/>
    <col min="9" max="10" width="20" style="203" customWidth="1"/>
    <col min="11" max="11" width="1.667969" style="203" customWidth="1"/>
  </cols>
  <sheetData>
    <row r="1" s="1" customFormat="1" ht="37.5" customHeight="1"/>
    <row r="2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="15" customFormat="1" ht="45" customHeight="1">
      <c r="B3" s="207"/>
      <c r="C3" s="208" t="s">
        <v>354</v>
      </c>
      <c r="D3" s="208"/>
      <c r="E3" s="208"/>
      <c r="F3" s="208"/>
      <c r="G3" s="208"/>
      <c r="H3" s="208"/>
      <c r="I3" s="208"/>
      <c r="J3" s="208"/>
      <c r="K3" s="209"/>
    </row>
    <row r="4" s="1" customFormat="1" ht="25.5" customHeight="1">
      <c r="B4" s="210"/>
      <c r="C4" s="211" t="s">
        <v>355</v>
      </c>
      <c r="D4" s="211"/>
      <c r="E4" s="211"/>
      <c r="F4" s="211"/>
      <c r="G4" s="211"/>
      <c r="H4" s="211"/>
      <c r="I4" s="211"/>
      <c r="J4" s="211"/>
      <c r="K4" s="212"/>
    </row>
    <row r="5" s="1" customFormat="1" ht="5.25" customHeight="1">
      <c r="B5" s="210"/>
      <c r="C5" s="213"/>
      <c r="D5" s="213"/>
      <c r="E5" s="213"/>
      <c r="F5" s="213"/>
      <c r="G5" s="213"/>
      <c r="H5" s="213"/>
      <c r="I5" s="213"/>
      <c r="J5" s="213"/>
      <c r="K5" s="212"/>
    </row>
    <row r="6" s="1" customFormat="1" ht="15" customHeight="1">
      <c r="B6" s="210"/>
      <c r="C6" s="214" t="s">
        <v>356</v>
      </c>
      <c r="D6" s="214"/>
      <c r="E6" s="214"/>
      <c r="F6" s="214"/>
      <c r="G6" s="214"/>
      <c r="H6" s="214"/>
      <c r="I6" s="214"/>
      <c r="J6" s="214"/>
      <c r="K6" s="212"/>
    </row>
    <row r="7" s="1" customFormat="1" ht="15" customHeight="1">
      <c r="B7" s="215"/>
      <c r="C7" s="214" t="s">
        <v>357</v>
      </c>
      <c r="D7" s="214"/>
      <c r="E7" s="214"/>
      <c r="F7" s="214"/>
      <c r="G7" s="214"/>
      <c r="H7" s="214"/>
      <c r="I7" s="214"/>
      <c r="J7" s="214"/>
      <c r="K7" s="212"/>
    </row>
    <row r="8" s="1" customFormat="1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="1" customFormat="1" ht="15" customHeight="1">
      <c r="B9" s="215"/>
      <c r="C9" s="214" t="s">
        <v>358</v>
      </c>
      <c r="D9" s="214"/>
      <c r="E9" s="214"/>
      <c r="F9" s="214"/>
      <c r="G9" s="214"/>
      <c r="H9" s="214"/>
      <c r="I9" s="214"/>
      <c r="J9" s="214"/>
      <c r="K9" s="212"/>
    </row>
    <row r="10" s="1" customFormat="1" ht="15" customHeight="1">
      <c r="B10" s="215"/>
      <c r="C10" s="214"/>
      <c r="D10" s="214" t="s">
        <v>359</v>
      </c>
      <c r="E10" s="214"/>
      <c r="F10" s="214"/>
      <c r="G10" s="214"/>
      <c r="H10" s="214"/>
      <c r="I10" s="214"/>
      <c r="J10" s="214"/>
      <c r="K10" s="212"/>
    </row>
    <row r="11" s="1" customFormat="1" ht="15" customHeight="1">
      <c r="B11" s="215"/>
      <c r="C11" s="216"/>
      <c r="D11" s="214" t="s">
        <v>360</v>
      </c>
      <c r="E11" s="214"/>
      <c r="F11" s="214"/>
      <c r="G11" s="214"/>
      <c r="H11" s="214"/>
      <c r="I11" s="214"/>
      <c r="J11" s="214"/>
      <c r="K11" s="212"/>
    </row>
    <row r="12" s="1" customFormat="1" ht="15" customHeight="1">
      <c r="B12" s="215"/>
      <c r="C12" s="216"/>
      <c r="D12" s="214"/>
      <c r="E12" s="214"/>
      <c r="F12" s="214"/>
      <c r="G12" s="214"/>
      <c r="H12" s="214"/>
      <c r="I12" s="214"/>
      <c r="J12" s="214"/>
      <c r="K12" s="212"/>
    </row>
    <row r="13" s="1" customFormat="1" ht="15" customHeight="1">
      <c r="B13" s="215"/>
      <c r="C13" s="216"/>
      <c r="D13" s="217" t="s">
        <v>361</v>
      </c>
      <c r="E13" s="214"/>
      <c r="F13" s="214"/>
      <c r="G13" s="214"/>
      <c r="H13" s="214"/>
      <c r="I13" s="214"/>
      <c r="J13" s="214"/>
      <c r="K13" s="212"/>
    </row>
    <row r="14" s="1" customFormat="1" ht="12.75" customHeight="1">
      <c r="B14" s="215"/>
      <c r="C14" s="216"/>
      <c r="D14" s="216"/>
      <c r="E14" s="216"/>
      <c r="F14" s="216"/>
      <c r="G14" s="216"/>
      <c r="H14" s="216"/>
      <c r="I14" s="216"/>
      <c r="J14" s="216"/>
      <c r="K14" s="212"/>
    </row>
    <row r="15" s="1" customFormat="1" ht="15" customHeight="1">
      <c r="B15" s="215"/>
      <c r="C15" s="216"/>
      <c r="D15" s="214" t="s">
        <v>362</v>
      </c>
      <c r="E15" s="214"/>
      <c r="F15" s="214"/>
      <c r="G15" s="214"/>
      <c r="H15" s="214"/>
      <c r="I15" s="214"/>
      <c r="J15" s="214"/>
      <c r="K15" s="212"/>
    </row>
    <row r="16" s="1" customFormat="1" ht="15" customHeight="1">
      <c r="B16" s="215"/>
      <c r="C16" s="216"/>
      <c r="D16" s="214" t="s">
        <v>363</v>
      </c>
      <c r="E16" s="214"/>
      <c r="F16" s="214"/>
      <c r="G16" s="214"/>
      <c r="H16" s="214"/>
      <c r="I16" s="214"/>
      <c r="J16" s="214"/>
      <c r="K16" s="212"/>
    </row>
    <row r="17" s="1" customFormat="1" ht="15" customHeight="1">
      <c r="B17" s="215"/>
      <c r="C17" s="216"/>
      <c r="D17" s="214" t="s">
        <v>364</v>
      </c>
      <c r="E17" s="214"/>
      <c r="F17" s="214"/>
      <c r="G17" s="214"/>
      <c r="H17" s="214"/>
      <c r="I17" s="214"/>
      <c r="J17" s="214"/>
      <c r="K17" s="212"/>
    </row>
    <row r="18" s="1" customFormat="1" ht="15" customHeight="1">
      <c r="B18" s="215"/>
      <c r="C18" s="216"/>
      <c r="D18" s="216"/>
      <c r="E18" s="218" t="s">
        <v>76</v>
      </c>
      <c r="F18" s="214" t="s">
        <v>365</v>
      </c>
      <c r="G18" s="214"/>
      <c r="H18" s="214"/>
      <c r="I18" s="214"/>
      <c r="J18" s="214"/>
      <c r="K18" s="212"/>
    </row>
    <row r="19" s="1" customFormat="1" ht="15" customHeight="1">
      <c r="B19" s="215"/>
      <c r="C19" s="216"/>
      <c r="D19" s="216"/>
      <c r="E19" s="218" t="s">
        <v>366</v>
      </c>
      <c r="F19" s="214" t="s">
        <v>367</v>
      </c>
      <c r="G19" s="214"/>
      <c r="H19" s="214"/>
      <c r="I19" s="214"/>
      <c r="J19" s="214"/>
      <c r="K19" s="212"/>
    </row>
    <row r="20" s="1" customFormat="1" ht="15" customHeight="1">
      <c r="B20" s="215"/>
      <c r="C20" s="216"/>
      <c r="D20" s="216"/>
      <c r="E20" s="218" t="s">
        <v>368</v>
      </c>
      <c r="F20" s="214" t="s">
        <v>369</v>
      </c>
      <c r="G20" s="214"/>
      <c r="H20" s="214"/>
      <c r="I20" s="214"/>
      <c r="J20" s="214"/>
      <c r="K20" s="212"/>
    </row>
    <row r="21" s="1" customFormat="1" ht="15" customHeight="1">
      <c r="B21" s="215"/>
      <c r="C21" s="216"/>
      <c r="D21" s="216"/>
      <c r="E21" s="218" t="s">
        <v>370</v>
      </c>
      <c r="F21" s="214" t="s">
        <v>371</v>
      </c>
      <c r="G21" s="214"/>
      <c r="H21" s="214"/>
      <c r="I21" s="214"/>
      <c r="J21" s="214"/>
      <c r="K21" s="212"/>
    </row>
    <row r="22" s="1" customFormat="1" ht="15" customHeight="1">
      <c r="B22" s="215"/>
      <c r="C22" s="216"/>
      <c r="D22" s="216"/>
      <c r="E22" s="218" t="s">
        <v>372</v>
      </c>
      <c r="F22" s="214" t="s">
        <v>373</v>
      </c>
      <c r="G22" s="214"/>
      <c r="H22" s="214"/>
      <c r="I22" s="214"/>
      <c r="J22" s="214"/>
      <c r="K22" s="212"/>
    </row>
    <row r="23" s="1" customFormat="1" ht="15" customHeight="1">
      <c r="B23" s="215"/>
      <c r="C23" s="216"/>
      <c r="D23" s="216"/>
      <c r="E23" s="218" t="s">
        <v>374</v>
      </c>
      <c r="F23" s="214" t="s">
        <v>375</v>
      </c>
      <c r="G23" s="214"/>
      <c r="H23" s="214"/>
      <c r="I23" s="214"/>
      <c r="J23" s="214"/>
      <c r="K23" s="212"/>
    </row>
    <row r="24" s="1" customFormat="1" ht="12.75" customHeight="1">
      <c r="B24" s="215"/>
      <c r="C24" s="216"/>
      <c r="D24" s="216"/>
      <c r="E24" s="216"/>
      <c r="F24" s="216"/>
      <c r="G24" s="216"/>
      <c r="H24" s="216"/>
      <c r="I24" s="216"/>
      <c r="J24" s="216"/>
      <c r="K24" s="212"/>
    </row>
    <row r="25" s="1" customFormat="1" ht="15" customHeight="1">
      <c r="B25" s="215"/>
      <c r="C25" s="214" t="s">
        <v>376</v>
      </c>
      <c r="D25" s="214"/>
      <c r="E25" s="214"/>
      <c r="F25" s="214"/>
      <c r="G25" s="214"/>
      <c r="H25" s="214"/>
      <c r="I25" s="214"/>
      <c r="J25" s="214"/>
      <c r="K25" s="212"/>
    </row>
    <row r="26" s="1" customFormat="1" ht="15" customHeight="1">
      <c r="B26" s="215"/>
      <c r="C26" s="214" t="s">
        <v>377</v>
      </c>
      <c r="D26" s="214"/>
      <c r="E26" s="214"/>
      <c r="F26" s="214"/>
      <c r="G26" s="214"/>
      <c r="H26" s="214"/>
      <c r="I26" s="214"/>
      <c r="J26" s="214"/>
      <c r="K26" s="212"/>
    </row>
    <row r="27" s="1" customFormat="1" ht="15" customHeight="1">
      <c r="B27" s="215"/>
      <c r="C27" s="214"/>
      <c r="D27" s="214" t="s">
        <v>378</v>
      </c>
      <c r="E27" s="214"/>
      <c r="F27" s="214"/>
      <c r="G27" s="214"/>
      <c r="H27" s="214"/>
      <c r="I27" s="214"/>
      <c r="J27" s="214"/>
      <c r="K27" s="212"/>
    </row>
    <row r="28" s="1" customFormat="1" ht="15" customHeight="1">
      <c r="B28" s="215"/>
      <c r="C28" s="216"/>
      <c r="D28" s="214" t="s">
        <v>379</v>
      </c>
      <c r="E28" s="214"/>
      <c r="F28" s="214"/>
      <c r="G28" s="214"/>
      <c r="H28" s="214"/>
      <c r="I28" s="214"/>
      <c r="J28" s="214"/>
      <c r="K28" s="212"/>
    </row>
    <row r="29" s="1" customFormat="1" ht="12.75" customHeight="1">
      <c r="B29" s="215"/>
      <c r="C29" s="216"/>
      <c r="D29" s="216"/>
      <c r="E29" s="216"/>
      <c r="F29" s="216"/>
      <c r="G29" s="216"/>
      <c r="H29" s="216"/>
      <c r="I29" s="216"/>
      <c r="J29" s="216"/>
      <c r="K29" s="212"/>
    </row>
    <row r="30" s="1" customFormat="1" ht="15" customHeight="1">
      <c r="B30" s="215"/>
      <c r="C30" s="216"/>
      <c r="D30" s="214" t="s">
        <v>380</v>
      </c>
      <c r="E30" s="214"/>
      <c r="F30" s="214"/>
      <c r="G30" s="214"/>
      <c r="H30" s="214"/>
      <c r="I30" s="214"/>
      <c r="J30" s="214"/>
      <c r="K30" s="212"/>
    </row>
    <row r="31" s="1" customFormat="1" ht="15" customHeight="1">
      <c r="B31" s="215"/>
      <c r="C31" s="216"/>
      <c r="D31" s="214" t="s">
        <v>381</v>
      </c>
      <c r="E31" s="214"/>
      <c r="F31" s="214"/>
      <c r="G31" s="214"/>
      <c r="H31" s="214"/>
      <c r="I31" s="214"/>
      <c r="J31" s="214"/>
      <c r="K31" s="212"/>
    </row>
    <row r="32" s="1" customFormat="1" ht="12.75" customHeight="1">
      <c r="B32" s="215"/>
      <c r="C32" s="216"/>
      <c r="D32" s="216"/>
      <c r="E32" s="216"/>
      <c r="F32" s="216"/>
      <c r="G32" s="216"/>
      <c r="H32" s="216"/>
      <c r="I32" s="216"/>
      <c r="J32" s="216"/>
      <c r="K32" s="212"/>
    </row>
    <row r="33" s="1" customFormat="1" ht="15" customHeight="1">
      <c r="B33" s="215"/>
      <c r="C33" s="216"/>
      <c r="D33" s="214" t="s">
        <v>382</v>
      </c>
      <c r="E33" s="214"/>
      <c r="F33" s="214"/>
      <c r="G33" s="214"/>
      <c r="H33" s="214"/>
      <c r="I33" s="214"/>
      <c r="J33" s="214"/>
      <c r="K33" s="212"/>
    </row>
    <row r="34" s="1" customFormat="1" ht="15" customHeight="1">
      <c r="B34" s="215"/>
      <c r="C34" s="216"/>
      <c r="D34" s="214" t="s">
        <v>383</v>
      </c>
      <c r="E34" s="214"/>
      <c r="F34" s="214"/>
      <c r="G34" s="214"/>
      <c r="H34" s="214"/>
      <c r="I34" s="214"/>
      <c r="J34" s="214"/>
      <c r="K34" s="212"/>
    </row>
    <row r="35" s="1" customFormat="1" ht="15" customHeight="1">
      <c r="B35" s="215"/>
      <c r="C35" s="216"/>
      <c r="D35" s="214" t="s">
        <v>384</v>
      </c>
      <c r="E35" s="214"/>
      <c r="F35" s="214"/>
      <c r="G35" s="214"/>
      <c r="H35" s="214"/>
      <c r="I35" s="214"/>
      <c r="J35" s="214"/>
      <c r="K35" s="212"/>
    </row>
    <row r="36" s="1" customFormat="1" ht="15" customHeight="1">
      <c r="B36" s="215"/>
      <c r="C36" s="216"/>
      <c r="D36" s="214"/>
      <c r="E36" s="217" t="s">
        <v>97</v>
      </c>
      <c r="F36" s="214"/>
      <c r="G36" s="214" t="s">
        <v>385</v>
      </c>
      <c r="H36" s="214"/>
      <c r="I36" s="214"/>
      <c r="J36" s="214"/>
      <c r="K36" s="212"/>
    </row>
    <row r="37" s="1" customFormat="1" ht="30.75" customHeight="1">
      <c r="B37" s="215"/>
      <c r="C37" s="216"/>
      <c r="D37" s="214"/>
      <c r="E37" s="217" t="s">
        <v>386</v>
      </c>
      <c r="F37" s="214"/>
      <c r="G37" s="214" t="s">
        <v>387</v>
      </c>
      <c r="H37" s="214"/>
      <c r="I37" s="214"/>
      <c r="J37" s="214"/>
      <c r="K37" s="212"/>
    </row>
    <row r="38" s="1" customFormat="1" ht="15" customHeight="1">
      <c r="B38" s="215"/>
      <c r="C38" s="216"/>
      <c r="D38" s="214"/>
      <c r="E38" s="217" t="s">
        <v>50</v>
      </c>
      <c r="F38" s="214"/>
      <c r="G38" s="214" t="s">
        <v>388</v>
      </c>
      <c r="H38" s="214"/>
      <c r="I38" s="214"/>
      <c r="J38" s="214"/>
      <c r="K38" s="212"/>
    </row>
    <row r="39" s="1" customFormat="1" ht="15" customHeight="1">
      <c r="B39" s="215"/>
      <c r="C39" s="216"/>
      <c r="D39" s="214"/>
      <c r="E39" s="217" t="s">
        <v>51</v>
      </c>
      <c r="F39" s="214"/>
      <c r="G39" s="214" t="s">
        <v>389</v>
      </c>
      <c r="H39" s="214"/>
      <c r="I39" s="214"/>
      <c r="J39" s="214"/>
      <c r="K39" s="212"/>
    </row>
    <row r="40" s="1" customFormat="1" ht="15" customHeight="1">
      <c r="B40" s="215"/>
      <c r="C40" s="216"/>
      <c r="D40" s="214"/>
      <c r="E40" s="217" t="s">
        <v>98</v>
      </c>
      <c r="F40" s="214"/>
      <c r="G40" s="214" t="s">
        <v>390</v>
      </c>
      <c r="H40" s="214"/>
      <c r="I40" s="214"/>
      <c r="J40" s="214"/>
      <c r="K40" s="212"/>
    </row>
    <row r="41" s="1" customFormat="1" ht="15" customHeight="1">
      <c r="B41" s="215"/>
      <c r="C41" s="216"/>
      <c r="D41" s="214"/>
      <c r="E41" s="217" t="s">
        <v>99</v>
      </c>
      <c r="F41" s="214"/>
      <c r="G41" s="214" t="s">
        <v>391</v>
      </c>
      <c r="H41" s="214"/>
      <c r="I41" s="214"/>
      <c r="J41" s="214"/>
      <c r="K41" s="212"/>
    </row>
    <row r="42" s="1" customFormat="1" ht="15" customHeight="1">
      <c r="B42" s="215"/>
      <c r="C42" s="216"/>
      <c r="D42" s="214"/>
      <c r="E42" s="217" t="s">
        <v>392</v>
      </c>
      <c r="F42" s="214"/>
      <c r="G42" s="214" t="s">
        <v>393</v>
      </c>
      <c r="H42" s="214"/>
      <c r="I42" s="214"/>
      <c r="J42" s="214"/>
      <c r="K42" s="212"/>
    </row>
    <row r="43" s="1" customFormat="1" ht="15" customHeight="1">
      <c r="B43" s="215"/>
      <c r="C43" s="216"/>
      <c r="D43" s="214"/>
      <c r="E43" s="217"/>
      <c r="F43" s="214"/>
      <c r="G43" s="214" t="s">
        <v>394</v>
      </c>
      <c r="H43" s="214"/>
      <c r="I43" s="214"/>
      <c r="J43" s="214"/>
      <c r="K43" s="212"/>
    </row>
    <row r="44" s="1" customFormat="1" ht="15" customHeight="1">
      <c r="B44" s="215"/>
      <c r="C44" s="216"/>
      <c r="D44" s="214"/>
      <c r="E44" s="217" t="s">
        <v>395</v>
      </c>
      <c r="F44" s="214"/>
      <c r="G44" s="214" t="s">
        <v>396</v>
      </c>
      <c r="H44" s="214"/>
      <c r="I44" s="214"/>
      <c r="J44" s="214"/>
      <c r="K44" s="212"/>
    </row>
    <row r="45" s="1" customFormat="1" ht="15" customHeight="1">
      <c r="B45" s="215"/>
      <c r="C45" s="216"/>
      <c r="D45" s="214"/>
      <c r="E45" s="217" t="s">
        <v>101</v>
      </c>
      <c r="F45" s="214"/>
      <c r="G45" s="214" t="s">
        <v>397</v>
      </c>
      <c r="H45" s="214"/>
      <c r="I45" s="214"/>
      <c r="J45" s="214"/>
      <c r="K45" s="212"/>
    </row>
    <row r="46" s="1" customFormat="1" ht="12.75" customHeight="1">
      <c r="B46" s="215"/>
      <c r="C46" s="216"/>
      <c r="D46" s="214"/>
      <c r="E46" s="214"/>
      <c r="F46" s="214"/>
      <c r="G46" s="214"/>
      <c r="H46" s="214"/>
      <c r="I46" s="214"/>
      <c r="J46" s="214"/>
      <c r="K46" s="212"/>
    </row>
    <row r="47" s="1" customFormat="1" ht="15" customHeight="1">
      <c r="B47" s="215"/>
      <c r="C47" s="216"/>
      <c r="D47" s="214" t="s">
        <v>398</v>
      </c>
      <c r="E47" s="214"/>
      <c r="F47" s="214"/>
      <c r="G47" s="214"/>
      <c r="H47" s="214"/>
      <c r="I47" s="214"/>
      <c r="J47" s="214"/>
      <c r="K47" s="212"/>
    </row>
    <row r="48" s="1" customFormat="1" ht="15" customHeight="1">
      <c r="B48" s="215"/>
      <c r="C48" s="216"/>
      <c r="D48" s="216"/>
      <c r="E48" s="214" t="s">
        <v>399</v>
      </c>
      <c r="F48" s="214"/>
      <c r="G48" s="214"/>
      <c r="H48" s="214"/>
      <c r="I48" s="214"/>
      <c r="J48" s="214"/>
      <c r="K48" s="212"/>
    </row>
    <row r="49" s="1" customFormat="1" ht="15" customHeight="1">
      <c r="B49" s="215"/>
      <c r="C49" s="216"/>
      <c r="D49" s="216"/>
      <c r="E49" s="214" t="s">
        <v>400</v>
      </c>
      <c r="F49" s="214"/>
      <c r="G49" s="214"/>
      <c r="H49" s="214"/>
      <c r="I49" s="214"/>
      <c r="J49" s="214"/>
      <c r="K49" s="212"/>
    </row>
    <row r="50" s="1" customFormat="1" ht="15" customHeight="1">
      <c r="B50" s="215"/>
      <c r="C50" s="216"/>
      <c r="D50" s="216"/>
      <c r="E50" s="214" t="s">
        <v>401</v>
      </c>
      <c r="F50" s="214"/>
      <c r="G50" s="214"/>
      <c r="H50" s="214"/>
      <c r="I50" s="214"/>
      <c r="J50" s="214"/>
      <c r="K50" s="212"/>
    </row>
    <row r="51" s="1" customFormat="1" ht="15" customHeight="1">
      <c r="B51" s="215"/>
      <c r="C51" s="216"/>
      <c r="D51" s="214" t="s">
        <v>402</v>
      </c>
      <c r="E51" s="214"/>
      <c r="F51" s="214"/>
      <c r="G51" s="214"/>
      <c r="H51" s="214"/>
      <c r="I51" s="214"/>
      <c r="J51" s="214"/>
      <c r="K51" s="212"/>
    </row>
    <row r="52" s="1" customFormat="1" ht="25.5" customHeight="1">
      <c r="B52" s="210"/>
      <c r="C52" s="211" t="s">
        <v>403</v>
      </c>
      <c r="D52" s="211"/>
      <c r="E52" s="211"/>
      <c r="F52" s="211"/>
      <c r="G52" s="211"/>
      <c r="H52" s="211"/>
      <c r="I52" s="211"/>
      <c r="J52" s="211"/>
      <c r="K52" s="212"/>
    </row>
    <row r="53" s="1" customFormat="1" ht="5.25" customHeight="1">
      <c r="B53" s="210"/>
      <c r="C53" s="213"/>
      <c r="D53" s="213"/>
      <c r="E53" s="213"/>
      <c r="F53" s="213"/>
      <c r="G53" s="213"/>
      <c r="H53" s="213"/>
      <c r="I53" s="213"/>
      <c r="J53" s="213"/>
      <c r="K53" s="212"/>
    </row>
    <row r="54" s="1" customFormat="1" ht="15" customHeight="1">
      <c r="B54" s="210"/>
      <c r="C54" s="214" t="s">
        <v>404</v>
      </c>
      <c r="D54" s="214"/>
      <c r="E54" s="214"/>
      <c r="F54" s="214"/>
      <c r="G54" s="214"/>
      <c r="H54" s="214"/>
      <c r="I54" s="214"/>
      <c r="J54" s="214"/>
      <c r="K54" s="212"/>
    </row>
    <row r="55" s="1" customFormat="1" ht="15" customHeight="1">
      <c r="B55" s="210"/>
      <c r="C55" s="214" t="s">
        <v>405</v>
      </c>
      <c r="D55" s="214"/>
      <c r="E55" s="214"/>
      <c r="F55" s="214"/>
      <c r="G55" s="214"/>
      <c r="H55" s="214"/>
      <c r="I55" s="214"/>
      <c r="J55" s="214"/>
      <c r="K55" s="212"/>
    </row>
    <row r="56" s="1" customFormat="1" ht="12.75" customHeight="1">
      <c r="B56" s="210"/>
      <c r="C56" s="214"/>
      <c r="D56" s="214"/>
      <c r="E56" s="214"/>
      <c r="F56" s="214"/>
      <c r="G56" s="214"/>
      <c r="H56" s="214"/>
      <c r="I56" s="214"/>
      <c r="J56" s="214"/>
      <c r="K56" s="212"/>
    </row>
    <row r="57" s="1" customFormat="1" ht="15" customHeight="1">
      <c r="B57" s="210"/>
      <c r="C57" s="214" t="s">
        <v>406</v>
      </c>
      <c r="D57" s="214"/>
      <c r="E57" s="214"/>
      <c r="F57" s="214"/>
      <c r="G57" s="214"/>
      <c r="H57" s="214"/>
      <c r="I57" s="214"/>
      <c r="J57" s="214"/>
      <c r="K57" s="212"/>
    </row>
    <row r="58" s="1" customFormat="1" ht="15" customHeight="1">
      <c r="B58" s="210"/>
      <c r="C58" s="216"/>
      <c r="D58" s="214" t="s">
        <v>407</v>
      </c>
      <c r="E58" s="214"/>
      <c r="F58" s="214"/>
      <c r="G58" s="214"/>
      <c r="H58" s="214"/>
      <c r="I58" s="214"/>
      <c r="J58" s="214"/>
      <c r="K58" s="212"/>
    </row>
    <row r="59" s="1" customFormat="1" ht="15" customHeight="1">
      <c r="B59" s="210"/>
      <c r="C59" s="216"/>
      <c r="D59" s="214" t="s">
        <v>408</v>
      </c>
      <c r="E59" s="214"/>
      <c r="F59" s="214"/>
      <c r="G59" s="214"/>
      <c r="H59" s="214"/>
      <c r="I59" s="214"/>
      <c r="J59" s="214"/>
      <c r="K59" s="212"/>
    </row>
    <row r="60" s="1" customFormat="1" ht="15" customHeight="1">
      <c r="B60" s="210"/>
      <c r="C60" s="216"/>
      <c r="D60" s="214" t="s">
        <v>409</v>
      </c>
      <c r="E60" s="214"/>
      <c r="F60" s="214"/>
      <c r="G60" s="214"/>
      <c r="H60" s="214"/>
      <c r="I60" s="214"/>
      <c r="J60" s="214"/>
      <c r="K60" s="212"/>
    </row>
    <row r="61" s="1" customFormat="1" ht="15" customHeight="1">
      <c r="B61" s="210"/>
      <c r="C61" s="216"/>
      <c r="D61" s="214" t="s">
        <v>410</v>
      </c>
      <c r="E61" s="214"/>
      <c r="F61" s="214"/>
      <c r="G61" s="214"/>
      <c r="H61" s="214"/>
      <c r="I61" s="214"/>
      <c r="J61" s="214"/>
      <c r="K61" s="212"/>
    </row>
    <row r="62" s="1" customFormat="1" ht="15" customHeight="1">
      <c r="B62" s="210"/>
      <c r="C62" s="216"/>
      <c r="D62" s="219" t="s">
        <v>411</v>
      </c>
      <c r="E62" s="219"/>
      <c r="F62" s="219"/>
      <c r="G62" s="219"/>
      <c r="H62" s="219"/>
      <c r="I62" s="219"/>
      <c r="J62" s="219"/>
      <c r="K62" s="212"/>
    </row>
    <row r="63" s="1" customFormat="1" ht="15" customHeight="1">
      <c r="B63" s="210"/>
      <c r="C63" s="216"/>
      <c r="D63" s="214" t="s">
        <v>412</v>
      </c>
      <c r="E63" s="214"/>
      <c r="F63" s="214"/>
      <c r="G63" s="214"/>
      <c r="H63" s="214"/>
      <c r="I63" s="214"/>
      <c r="J63" s="214"/>
      <c r="K63" s="212"/>
    </row>
    <row r="64" s="1" customFormat="1" ht="12.75" customHeight="1">
      <c r="B64" s="210"/>
      <c r="C64" s="216"/>
      <c r="D64" s="216"/>
      <c r="E64" s="220"/>
      <c r="F64" s="216"/>
      <c r="G64" s="216"/>
      <c r="H64" s="216"/>
      <c r="I64" s="216"/>
      <c r="J64" s="216"/>
      <c r="K64" s="212"/>
    </row>
    <row r="65" s="1" customFormat="1" ht="15" customHeight="1">
      <c r="B65" s="210"/>
      <c r="C65" s="216"/>
      <c r="D65" s="214" t="s">
        <v>413</v>
      </c>
      <c r="E65" s="214"/>
      <c r="F65" s="214"/>
      <c r="G65" s="214"/>
      <c r="H65" s="214"/>
      <c r="I65" s="214"/>
      <c r="J65" s="214"/>
      <c r="K65" s="212"/>
    </row>
    <row r="66" s="1" customFormat="1" ht="15" customHeight="1">
      <c r="B66" s="210"/>
      <c r="C66" s="216"/>
      <c r="D66" s="219" t="s">
        <v>414</v>
      </c>
      <c r="E66" s="219"/>
      <c r="F66" s="219"/>
      <c r="G66" s="219"/>
      <c r="H66" s="219"/>
      <c r="I66" s="219"/>
      <c r="J66" s="219"/>
      <c r="K66" s="212"/>
    </row>
    <row r="67" s="1" customFormat="1" ht="15" customHeight="1">
      <c r="B67" s="210"/>
      <c r="C67" s="216"/>
      <c r="D67" s="214" t="s">
        <v>415</v>
      </c>
      <c r="E67" s="214"/>
      <c r="F67" s="214"/>
      <c r="G67" s="214"/>
      <c r="H67" s="214"/>
      <c r="I67" s="214"/>
      <c r="J67" s="214"/>
      <c r="K67" s="212"/>
    </row>
    <row r="68" s="1" customFormat="1" ht="15" customHeight="1">
      <c r="B68" s="210"/>
      <c r="C68" s="216"/>
      <c r="D68" s="214" t="s">
        <v>416</v>
      </c>
      <c r="E68" s="214"/>
      <c r="F68" s="214"/>
      <c r="G68" s="214"/>
      <c r="H68" s="214"/>
      <c r="I68" s="214"/>
      <c r="J68" s="214"/>
      <c r="K68" s="212"/>
    </row>
    <row r="69" s="1" customFormat="1" ht="15" customHeight="1">
      <c r="B69" s="210"/>
      <c r="C69" s="216"/>
      <c r="D69" s="214" t="s">
        <v>417</v>
      </c>
      <c r="E69" s="214"/>
      <c r="F69" s="214"/>
      <c r="G69" s="214"/>
      <c r="H69" s="214"/>
      <c r="I69" s="214"/>
      <c r="J69" s="214"/>
      <c r="K69" s="212"/>
    </row>
    <row r="70" s="1" customFormat="1" ht="15" customHeight="1">
      <c r="B70" s="210"/>
      <c r="C70" s="216"/>
      <c r="D70" s="214" t="s">
        <v>418</v>
      </c>
      <c r="E70" s="214"/>
      <c r="F70" s="214"/>
      <c r="G70" s="214"/>
      <c r="H70" s="214"/>
      <c r="I70" s="214"/>
      <c r="J70" s="214"/>
      <c r="K70" s="212"/>
    </row>
    <row r="71" s="1" customFormat="1" ht="12.75" customHeight="1">
      <c r="B71" s="221"/>
      <c r="C71" s="222"/>
      <c r="D71" s="222"/>
      <c r="E71" s="222"/>
      <c r="F71" s="222"/>
      <c r="G71" s="222"/>
      <c r="H71" s="222"/>
      <c r="I71" s="222"/>
      <c r="J71" s="222"/>
      <c r="K71" s="223"/>
    </row>
    <row r="72" s="1" customFormat="1" ht="18.75" customHeight="1">
      <c r="B72" s="224"/>
      <c r="C72" s="224"/>
      <c r="D72" s="224"/>
      <c r="E72" s="224"/>
      <c r="F72" s="224"/>
      <c r="G72" s="224"/>
      <c r="H72" s="224"/>
      <c r="I72" s="224"/>
      <c r="J72" s="224"/>
      <c r="K72" s="225"/>
    </row>
    <row r="73" s="1" customFormat="1" ht="18.75" customHeight="1">
      <c r="B73" s="225"/>
      <c r="C73" s="225"/>
      <c r="D73" s="225"/>
      <c r="E73" s="225"/>
      <c r="F73" s="225"/>
      <c r="G73" s="225"/>
      <c r="H73" s="225"/>
      <c r="I73" s="225"/>
      <c r="J73" s="225"/>
      <c r="K73" s="225"/>
    </row>
    <row r="74" s="1" customFormat="1" ht="7.5" customHeight="1">
      <c r="B74" s="226"/>
      <c r="C74" s="227"/>
      <c r="D74" s="227"/>
      <c r="E74" s="227"/>
      <c r="F74" s="227"/>
      <c r="G74" s="227"/>
      <c r="H74" s="227"/>
      <c r="I74" s="227"/>
      <c r="J74" s="227"/>
      <c r="K74" s="228"/>
    </row>
    <row r="75" s="1" customFormat="1" ht="45" customHeight="1">
      <c r="B75" s="229"/>
      <c r="C75" s="230" t="s">
        <v>419</v>
      </c>
      <c r="D75" s="230"/>
      <c r="E75" s="230"/>
      <c r="F75" s="230"/>
      <c r="G75" s="230"/>
      <c r="H75" s="230"/>
      <c r="I75" s="230"/>
      <c r="J75" s="230"/>
      <c r="K75" s="231"/>
    </row>
    <row r="76" s="1" customFormat="1" ht="17.25" customHeight="1">
      <c r="B76" s="229"/>
      <c r="C76" s="232" t="s">
        <v>420</v>
      </c>
      <c r="D76" s="232"/>
      <c r="E76" s="232"/>
      <c r="F76" s="232" t="s">
        <v>421</v>
      </c>
      <c r="G76" s="233"/>
      <c r="H76" s="232" t="s">
        <v>51</v>
      </c>
      <c r="I76" s="232" t="s">
        <v>54</v>
      </c>
      <c r="J76" s="232" t="s">
        <v>422</v>
      </c>
      <c r="K76" s="231"/>
    </row>
    <row r="77" s="1" customFormat="1" ht="17.25" customHeight="1">
      <c r="B77" s="229"/>
      <c r="C77" s="234" t="s">
        <v>423</v>
      </c>
      <c r="D77" s="234"/>
      <c r="E77" s="234"/>
      <c r="F77" s="235" t="s">
        <v>424</v>
      </c>
      <c r="G77" s="236"/>
      <c r="H77" s="234"/>
      <c r="I77" s="234"/>
      <c r="J77" s="234" t="s">
        <v>425</v>
      </c>
      <c r="K77" s="231"/>
    </row>
    <row r="78" s="1" customFormat="1" ht="5.25" customHeight="1">
      <c r="B78" s="229"/>
      <c r="C78" s="237"/>
      <c r="D78" s="237"/>
      <c r="E78" s="237"/>
      <c r="F78" s="237"/>
      <c r="G78" s="238"/>
      <c r="H78" s="237"/>
      <c r="I78" s="237"/>
      <c r="J78" s="237"/>
      <c r="K78" s="231"/>
    </row>
    <row r="79" s="1" customFormat="1" ht="15" customHeight="1">
      <c r="B79" s="229"/>
      <c r="C79" s="217" t="s">
        <v>50</v>
      </c>
      <c r="D79" s="239"/>
      <c r="E79" s="239"/>
      <c r="F79" s="240" t="s">
        <v>426</v>
      </c>
      <c r="G79" s="241"/>
      <c r="H79" s="217" t="s">
        <v>427</v>
      </c>
      <c r="I79" s="217" t="s">
        <v>428</v>
      </c>
      <c r="J79" s="217">
        <v>20</v>
      </c>
      <c r="K79" s="231"/>
    </row>
    <row r="80" s="1" customFormat="1" ht="15" customHeight="1">
      <c r="B80" s="229"/>
      <c r="C80" s="217" t="s">
        <v>429</v>
      </c>
      <c r="D80" s="217"/>
      <c r="E80" s="217"/>
      <c r="F80" s="240" t="s">
        <v>426</v>
      </c>
      <c r="G80" s="241"/>
      <c r="H80" s="217" t="s">
        <v>430</v>
      </c>
      <c r="I80" s="217" t="s">
        <v>428</v>
      </c>
      <c r="J80" s="217">
        <v>120</v>
      </c>
      <c r="K80" s="231"/>
    </row>
    <row r="81" s="1" customFormat="1" ht="15" customHeight="1">
      <c r="B81" s="242"/>
      <c r="C81" s="217" t="s">
        <v>431</v>
      </c>
      <c r="D81" s="217"/>
      <c r="E81" s="217"/>
      <c r="F81" s="240" t="s">
        <v>432</v>
      </c>
      <c r="G81" s="241"/>
      <c r="H81" s="217" t="s">
        <v>433</v>
      </c>
      <c r="I81" s="217" t="s">
        <v>428</v>
      </c>
      <c r="J81" s="217">
        <v>50</v>
      </c>
      <c r="K81" s="231"/>
    </row>
    <row r="82" s="1" customFormat="1" ht="15" customHeight="1">
      <c r="B82" s="242"/>
      <c r="C82" s="217" t="s">
        <v>434</v>
      </c>
      <c r="D82" s="217"/>
      <c r="E82" s="217"/>
      <c r="F82" s="240" t="s">
        <v>426</v>
      </c>
      <c r="G82" s="241"/>
      <c r="H82" s="217" t="s">
        <v>435</v>
      </c>
      <c r="I82" s="217" t="s">
        <v>436</v>
      </c>
      <c r="J82" s="217"/>
      <c r="K82" s="231"/>
    </row>
    <row r="83" s="1" customFormat="1" ht="15" customHeight="1">
      <c r="B83" s="242"/>
      <c r="C83" s="243" t="s">
        <v>437</v>
      </c>
      <c r="D83" s="243"/>
      <c r="E83" s="243"/>
      <c r="F83" s="244" t="s">
        <v>432</v>
      </c>
      <c r="G83" s="243"/>
      <c r="H83" s="243" t="s">
        <v>438</v>
      </c>
      <c r="I83" s="243" t="s">
        <v>428</v>
      </c>
      <c r="J83" s="243">
        <v>15</v>
      </c>
      <c r="K83" s="231"/>
    </row>
    <row r="84" s="1" customFormat="1" ht="15" customHeight="1">
      <c r="B84" s="242"/>
      <c r="C84" s="243" t="s">
        <v>439</v>
      </c>
      <c r="D84" s="243"/>
      <c r="E84" s="243"/>
      <c r="F84" s="244" t="s">
        <v>432</v>
      </c>
      <c r="G84" s="243"/>
      <c r="H84" s="243" t="s">
        <v>440</v>
      </c>
      <c r="I84" s="243" t="s">
        <v>428</v>
      </c>
      <c r="J84" s="243">
        <v>15</v>
      </c>
      <c r="K84" s="231"/>
    </row>
    <row r="85" s="1" customFormat="1" ht="15" customHeight="1">
      <c r="B85" s="242"/>
      <c r="C85" s="243" t="s">
        <v>441</v>
      </c>
      <c r="D85" s="243"/>
      <c r="E85" s="243"/>
      <c r="F85" s="244" t="s">
        <v>432</v>
      </c>
      <c r="G85" s="243"/>
      <c r="H85" s="243" t="s">
        <v>442</v>
      </c>
      <c r="I85" s="243" t="s">
        <v>428</v>
      </c>
      <c r="J85" s="243">
        <v>20</v>
      </c>
      <c r="K85" s="231"/>
    </row>
    <row r="86" s="1" customFormat="1" ht="15" customHeight="1">
      <c r="B86" s="242"/>
      <c r="C86" s="243" t="s">
        <v>443</v>
      </c>
      <c r="D86" s="243"/>
      <c r="E86" s="243"/>
      <c r="F86" s="244" t="s">
        <v>432</v>
      </c>
      <c r="G86" s="243"/>
      <c r="H86" s="243" t="s">
        <v>444</v>
      </c>
      <c r="I86" s="243" t="s">
        <v>428</v>
      </c>
      <c r="J86" s="243">
        <v>20</v>
      </c>
      <c r="K86" s="231"/>
    </row>
    <row r="87" s="1" customFormat="1" ht="15" customHeight="1">
      <c r="B87" s="242"/>
      <c r="C87" s="217" t="s">
        <v>445</v>
      </c>
      <c r="D87" s="217"/>
      <c r="E87" s="217"/>
      <c r="F87" s="240" t="s">
        <v>432</v>
      </c>
      <c r="G87" s="241"/>
      <c r="H87" s="217" t="s">
        <v>446</v>
      </c>
      <c r="I87" s="217" t="s">
        <v>428</v>
      </c>
      <c r="J87" s="217">
        <v>50</v>
      </c>
      <c r="K87" s="231"/>
    </row>
    <row r="88" s="1" customFormat="1" ht="15" customHeight="1">
      <c r="B88" s="242"/>
      <c r="C88" s="217" t="s">
        <v>447</v>
      </c>
      <c r="D88" s="217"/>
      <c r="E88" s="217"/>
      <c r="F88" s="240" t="s">
        <v>432</v>
      </c>
      <c r="G88" s="241"/>
      <c r="H88" s="217" t="s">
        <v>448</v>
      </c>
      <c r="I88" s="217" t="s">
        <v>428</v>
      </c>
      <c r="J88" s="217">
        <v>20</v>
      </c>
      <c r="K88" s="231"/>
    </row>
    <row r="89" s="1" customFormat="1" ht="15" customHeight="1">
      <c r="B89" s="242"/>
      <c r="C89" s="217" t="s">
        <v>449</v>
      </c>
      <c r="D89" s="217"/>
      <c r="E89" s="217"/>
      <c r="F89" s="240" t="s">
        <v>432</v>
      </c>
      <c r="G89" s="241"/>
      <c r="H89" s="217" t="s">
        <v>450</v>
      </c>
      <c r="I89" s="217" t="s">
        <v>428</v>
      </c>
      <c r="J89" s="217">
        <v>20</v>
      </c>
      <c r="K89" s="231"/>
    </row>
    <row r="90" s="1" customFormat="1" ht="15" customHeight="1">
      <c r="B90" s="242"/>
      <c r="C90" s="217" t="s">
        <v>451</v>
      </c>
      <c r="D90" s="217"/>
      <c r="E90" s="217"/>
      <c r="F90" s="240" t="s">
        <v>432</v>
      </c>
      <c r="G90" s="241"/>
      <c r="H90" s="217" t="s">
        <v>452</v>
      </c>
      <c r="I90" s="217" t="s">
        <v>428</v>
      </c>
      <c r="J90" s="217">
        <v>50</v>
      </c>
      <c r="K90" s="231"/>
    </row>
    <row r="91" s="1" customFormat="1" ht="15" customHeight="1">
      <c r="B91" s="242"/>
      <c r="C91" s="217" t="s">
        <v>453</v>
      </c>
      <c r="D91" s="217"/>
      <c r="E91" s="217"/>
      <c r="F91" s="240" t="s">
        <v>432</v>
      </c>
      <c r="G91" s="241"/>
      <c r="H91" s="217" t="s">
        <v>453</v>
      </c>
      <c r="I91" s="217" t="s">
        <v>428</v>
      </c>
      <c r="J91" s="217">
        <v>50</v>
      </c>
      <c r="K91" s="231"/>
    </row>
    <row r="92" s="1" customFormat="1" ht="15" customHeight="1">
      <c r="B92" s="242"/>
      <c r="C92" s="217" t="s">
        <v>454</v>
      </c>
      <c r="D92" s="217"/>
      <c r="E92" s="217"/>
      <c r="F92" s="240" t="s">
        <v>432</v>
      </c>
      <c r="G92" s="241"/>
      <c r="H92" s="217" t="s">
        <v>455</v>
      </c>
      <c r="I92" s="217" t="s">
        <v>428</v>
      </c>
      <c r="J92" s="217">
        <v>255</v>
      </c>
      <c r="K92" s="231"/>
    </row>
    <row r="93" s="1" customFormat="1" ht="15" customHeight="1">
      <c r="B93" s="242"/>
      <c r="C93" s="217" t="s">
        <v>456</v>
      </c>
      <c r="D93" s="217"/>
      <c r="E93" s="217"/>
      <c r="F93" s="240" t="s">
        <v>426</v>
      </c>
      <c r="G93" s="241"/>
      <c r="H93" s="217" t="s">
        <v>457</v>
      </c>
      <c r="I93" s="217" t="s">
        <v>458</v>
      </c>
      <c r="J93" s="217"/>
      <c r="K93" s="231"/>
    </row>
    <row r="94" s="1" customFormat="1" ht="15" customHeight="1">
      <c r="B94" s="242"/>
      <c r="C94" s="217" t="s">
        <v>459</v>
      </c>
      <c r="D94" s="217"/>
      <c r="E94" s="217"/>
      <c r="F94" s="240" t="s">
        <v>426</v>
      </c>
      <c r="G94" s="241"/>
      <c r="H94" s="217" t="s">
        <v>460</v>
      </c>
      <c r="I94" s="217" t="s">
        <v>461</v>
      </c>
      <c r="J94" s="217"/>
      <c r="K94" s="231"/>
    </row>
    <row r="95" s="1" customFormat="1" ht="15" customHeight="1">
      <c r="B95" s="242"/>
      <c r="C95" s="217" t="s">
        <v>462</v>
      </c>
      <c r="D95" s="217"/>
      <c r="E95" s="217"/>
      <c r="F95" s="240" t="s">
        <v>426</v>
      </c>
      <c r="G95" s="241"/>
      <c r="H95" s="217" t="s">
        <v>462</v>
      </c>
      <c r="I95" s="217" t="s">
        <v>461</v>
      </c>
      <c r="J95" s="217"/>
      <c r="K95" s="231"/>
    </row>
    <row r="96" s="1" customFormat="1" ht="15" customHeight="1">
      <c r="B96" s="242"/>
      <c r="C96" s="217" t="s">
        <v>35</v>
      </c>
      <c r="D96" s="217"/>
      <c r="E96" s="217"/>
      <c r="F96" s="240" t="s">
        <v>426</v>
      </c>
      <c r="G96" s="241"/>
      <c r="H96" s="217" t="s">
        <v>463</v>
      </c>
      <c r="I96" s="217" t="s">
        <v>461</v>
      </c>
      <c r="J96" s="217"/>
      <c r="K96" s="231"/>
    </row>
    <row r="97" s="1" customFormat="1" ht="15" customHeight="1">
      <c r="B97" s="242"/>
      <c r="C97" s="217" t="s">
        <v>45</v>
      </c>
      <c r="D97" s="217"/>
      <c r="E97" s="217"/>
      <c r="F97" s="240" t="s">
        <v>426</v>
      </c>
      <c r="G97" s="241"/>
      <c r="H97" s="217" t="s">
        <v>464</v>
      </c>
      <c r="I97" s="217" t="s">
        <v>461</v>
      </c>
      <c r="J97" s="217"/>
      <c r="K97" s="231"/>
    </row>
    <row r="98" s="1" customFormat="1" ht="15" customHeight="1">
      <c r="B98" s="245"/>
      <c r="C98" s="246"/>
      <c r="D98" s="246"/>
      <c r="E98" s="246"/>
      <c r="F98" s="246"/>
      <c r="G98" s="246"/>
      <c r="H98" s="246"/>
      <c r="I98" s="246"/>
      <c r="J98" s="246"/>
      <c r="K98" s="247"/>
    </row>
    <row r="99" s="1" customFormat="1" ht="18.7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48"/>
    </row>
    <row r="100" s="1" customFormat="1" ht="18.75" customHeight="1">
      <c r="B100" s="225"/>
      <c r="C100" s="225"/>
      <c r="D100" s="225"/>
      <c r="E100" s="225"/>
      <c r="F100" s="225"/>
      <c r="G100" s="225"/>
      <c r="H100" s="225"/>
      <c r="I100" s="225"/>
      <c r="J100" s="225"/>
      <c r="K100" s="225"/>
    </row>
    <row r="101" s="1" customFormat="1" ht="7.5" customHeight="1">
      <c r="B101" s="226"/>
      <c r="C101" s="227"/>
      <c r="D101" s="227"/>
      <c r="E101" s="227"/>
      <c r="F101" s="227"/>
      <c r="G101" s="227"/>
      <c r="H101" s="227"/>
      <c r="I101" s="227"/>
      <c r="J101" s="227"/>
      <c r="K101" s="228"/>
    </row>
    <row r="102" s="1" customFormat="1" ht="45" customHeight="1">
      <c r="B102" s="229"/>
      <c r="C102" s="230" t="s">
        <v>465</v>
      </c>
      <c r="D102" s="230"/>
      <c r="E102" s="230"/>
      <c r="F102" s="230"/>
      <c r="G102" s="230"/>
      <c r="H102" s="230"/>
      <c r="I102" s="230"/>
      <c r="J102" s="230"/>
      <c r="K102" s="231"/>
    </row>
    <row r="103" s="1" customFormat="1" ht="17.25" customHeight="1">
      <c r="B103" s="229"/>
      <c r="C103" s="232" t="s">
        <v>420</v>
      </c>
      <c r="D103" s="232"/>
      <c r="E103" s="232"/>
      <c r="F103" s="232" t="s">
        <v>421</v>
      </c>
      <c r="G103" s="233"/>
      <c r="H103" s="232" t="s">
        <v>51</v>
      </c>
      <c r="I103" s="232" t="s">
        <v>54</v>
      </c>
      <c r="J103" s="232" t="s">
        <v>422</v>
      </c>
      <c r="K103" s="231"/>
    </row>
    <row r="104" s="1" customFormat="1" ht="17.25" customHeight="1">
      <c r="B104" s="229"/>
      <c r="C104" s="234" t="s">
        <v>423</v>
      </c>
      <c r="D104" s="234"/>
      <c r="E104" s="234"/>
      <c r="F104" s="235" t="s">
        <v>424</v>
      </c>
      <c r="G104" s="236"/>
      <c r="H104" s="234"/>
      <c r="I104" s="234"/>
      <c r="J104" s="234" t="s">
        <v>425</v>
      </c>
      <c r="K104" s="231"/>
    </row>
    <row r="105" s="1" customFormat="1" ht="5.25" customHeight="1">
      <c r="B105" s="229"/>
      <c r="C105" s="232"/>
      <c r="D105" s="232"/>
      <c r="E105" s="232"/>
      <c r="F105" s="232"/>
      <c r="G105" s="250"/>
      <c r="H105" s="232"/>
      <c r="I105" s="232"/>
      <c r="J105" s="232"/>
      <c r="K105" s="231"/>
    </row>
    <row r="106" s="1" customFormat="1" ht="15" customHeight="1">
      <c r="B106" s="229"/>
      <c r="C106" s="217" t="s">
        <v>50</v>
      </c>
      <c r="D106" s="239"/>
      <c r="E106" s="239"/>
      <c r="F106" s="240" t="s">
        <v>426</v>
      </c>
      <c r="G106" s="217"/>
      <c r="H106" s="217" t="s">
        <v>466</v>
      </c>
      <c r="I106" s="217" t="s">
        <v>428</v>
      </c>
      <c r="J106" s="217">
        <v>20</v>
      </c>
      <c r="K106" s="231"/>
    </row>
    <row r="107" s="1" customFormat="1" ht="15" customHeight="1">
      <c r="B107" s="229"/>
      <c r="C107" s="217" t="s">
        <v>429</v>
      </c>
      <c r="D107" s="217"/>
      <c r="E107" s="217"/>
      <c r="F107" s="240" t="s">
        <v>426</v>
      </c>
      <c r="G107" s="217"/>
      <c r="H107" s="217" t="s">
        <v>466</v>
      </c>
      <c r="I107" s="217" t="s">
        <v>428</v>
      </c>
      <c r="J107" s="217">
        <v>120</v>
      </c>
      <c r="K107" s="231"/>
    </row>
    <row r="108" s="1" customFormat="1" ht="15" customHeight="1">
      <c r="B108" s="242"/>
      <c r="C108" s="217" t="s">
        <v>431</v>
      </c>
      <c r="D108" s="217"/>
      <c r="E108" s="217"/>
      <c r="F108" s="240" t="s">
        <v>432</v>
      </c>
      <c r="G108" s="217"/>
      <c r="H108" s="217" t="s">
        <v>466</v>
      </c>
      <c r="I108" s="217" t="s">
        <v>428</v>
      </c>
      <c r="J108" s="217">
        <v>50</v>
      </c>
      <c r="K108" s="231"/>
    </row>
    <row r="109" s="1" customFormat="1" ht="15" customHeight="1">
      <c r="B109" s="242"/>
      <c r="C109" s="217" t="s">
        <v>434</v>
      </c>
      <c r="D109" s="217"/>
      <c r="E109" s="217"/>
      <c r="F109" s="240" t="s">
        <v>426</v>
      </c>
      <c r="G109" s="217"/>
      <c r="H109" s="217" t="s">
        <v>466</v>
      </c>
      <c r="I109" s="217" t="s">
        <v>436</v>
      </c>
      <c r="J109" s="217"/>
      <c r="K109" s="231"/>
    </row>
    <row r="110" s="1" customFormat="1" ht="15" customHeight="1">
      <c r="B110" s="242"/>
      <c r="C110" s="217" t="s">
        <v>445</v>
      </c>
      <c r="D110" s="217"/>
      <c r="E110" s="217"/>
      <c r="F110" s="240" t="s">
        <v>432</v>
      </c>
      <c r="G110" s="217"/>
      <c r="H110" s="217" t="s">
        <v>466</v>
      </c>
      <c r="I110" s="217" t="s">
        <v>428</v>
      </c>
      <c r="J110" s="217">
        <v>50</v>
      </c>
      <c r="K110" s="231"/>
    </row>
    <row r="111" s="1" customFormat="1" ht="15" customHeight="1">
      <c r="B111" s="242"/>
      <c r="C111" s="217" t="s">
        <v>453</v>
      </c>
      <c r="D111" s="217"/>
      <c r="E111" s="217"/>
      <c r="F111" s="240" t="s">
        <v>432</v>
      </c>
      <c r="G111" s="217"/>
      <c r="H111" s="217" t="s">
        <v>466</v>
      </c>
      <c r="I111" s="217" t="s">
        <v>428</v>
      </c>
      <c r="J111" s="217">
        <v>50</v>
      </c>
      <c r="K111" s="231"/>
    </row>
    <row r="112" s="1" customFormat="1" ht="15" customHeight="1">
      <c r="B112" s="242"/>
      <c r="C112" s="217" t="s">
        <v>451</v>
      </c>
      <c r="D112" s="217"/>
      <c r="E112" s="217"/>
      <c r="F112" s="240" t="s">
        <v>432</v>
      </c>
      <c r="G112" s="217"/>
      <c r="H112" s="217" t="s">
        <v>466</v>
      </c>
      <c r="I112" s="217" t="s">
        <v>428</v>
      </c>
      <c r="J112" s="217">
        <v>50</v>
      </c>
      <c r="K112" s="231"/>
    </row>
    <row r="113" s="1" customFormat="1" ht="15" customHeight="1">
      <c r="B113" s="242"/>
      <c r="C113" s="217" t="s">
        <v>50</v>
      </c>
      <c r="D113" s="217"/>
      <c r="E113" s="217"/>
      <c r="F113" s="240" t="s">
        <v>426</v>
      </c>
      <c r="G113" s="217"/>
      <c r="H113" s="217" t="s">
        <v>467</v>
      </c>
      <c r="I113" s="217" t="s">
        <v>428</v>
      </c>
      <c r="J113" s="217">
        <v>20</v>
      </c>
      <c r="K113" s="231"/>
    </row>
    <row r="114" s="1" customFormat="1" ht="15" customHeight="1">
      <c r="B114" s="242"/>
      <c r="C114" s="217" t="s">
        <v>468</v>
      </c>
      <c r="D114" s="217"/>
      <c r="E114" s="217"/>
      <c r="F114" s="240" t="s">
        <v>426</v>
      </c>
      <c r="G114" s="217"/>
      <c r="H114" s="217" t="s">
        <v>469</v>
      </c>
      <c r="I114" s="217" t="s">
        <v>428</v>
      </c>
      <c r="J114" s="217">
        <v>120</v>
      </c>
      <c r="K114" s="231"/>
    </row>
    <row r="115" s="1" customFormat="1" ht="15" customHeight="1">
      <c r="B115" s="242"/>
      <c r="C115" s="217" t="s">
        <v>35</v>
      </c>
      <c r="D115" s="217"/>
      <c r="E115" s="217"/>
      <c r="F115" s="240" t="s">
        <v>426</v>
      </c>
      <c r="G115" s="217"/>
      <c r="H115" s="217" t="s">
        <v>470</v>
      </c>
      <c r="I115" s="217" t="s">
        <v>461</v>
      </c>
      <c r="J115" s="217"/>
      <c r="K115" s="231"/>
    </row>
    <row r="116" s="1" customFormat="1" ht="15" customHeight="1">
      <c r="B116" s="242"/>
      <c r="C116" s="217" t="s">
        <v>45</v>
      </c>
      <c r="D116" s="217"/>
      <c r="E116" s="217"/>
      <c r="F116" s="240" t="s">
        <v>426</v>
      </c>
      <c r="G116" s="217"/>
      <c r="H116" s="217" t="s">
        <v>471</v>
      </c>
      <c r="I116" s="217" t="s">
        <v>461</v>
      </c>
      <c r="J116" s="217"/>
      <c r="K116" s="231"/>
    </row>
    <row r="117" s="1" customFormat="1" ht="15" customHeight="1">
      <c r="B117" s="242"/>
      <c r="C117" s="217" t="s">
        <v>54</v>
      </c>
      <c r="D117" s="217"/>
      <c r="E117" s="217"/>
      <c r="F117" s="240" t="s">
        <v>426</v>
      </c>
      <c r="G117" s="217"/>
      <c r="H117" s="217" t="s">
        <v>472</v>
      </c>
      <c r="I117" s="217" t="s">
        <v>473</v>
      </c>
      <c r="J117" s="217"/>
      <c r="K117" s="231"/>
    </row>
    <row r="118" s="1" customFormat="1" ht="15" customHeight="1">
      <c r="B118" s="245"/>
      <c r="C118" s="251"/>
      <c r="D118" s="251"/>
      <c r="E118" s="251"/>
      <c r="F118" s="251"/>
      <c r="G118" s="251"/>
      <c r="H118" s="251"/>
      <c r="I118" s="251"/>
      <c r="J118" s="251"/>
      <c r="K118" s="247"/>
    </row>
    <row r="119" s="1" customFormat="1" ht="18.75" customHeight="1">
      <c r="B119" s="252"/>
      <c r="C119" s="253"/>
      <c r="D119" s="253"/>
      <c r="E119" s="253"/>
      <c r="F119" s="254"/>
      <c r="G119" s="253"/>
      <c r="H119" s="253"/>
      <c r="I119" s="253"/>
      <c r="J119" s="253"/>
      <c r="K119" s="252"/>
    </row>
    <row r="120" s="1" customFormat="1" ht="18.75" customHeight="1">
      <c r="B120" s="225"/>
      <c r="C120" s="225"/>
      <c r="D120" s="225"/>
      <c r="E120" s="225"/>
      <c r="F120" s="225"/>
      <c r="G120" s="225"/>
      <c r="H120" s="225"/>
      <c r="I120" s="225"/>
      <c r="J120" s="225"/>
      <c r="K120" s="225"/>
    </row>
    <row r="121" s="1" customFormat="1" ht="7.5" customHeight="1">
      <c r="B121" s="255"/>
      <c r="C121" s="256"/>
      <c r="D121" s="256"/>
      <c r="E121" s="256"/>
      <c r="F121" s="256"/>
      <c r="G121" s="256"/>
      <c r="H121" s="256"/>
      <c r="I121" s="256"/>
      <c r="J121" s="256"/>
      <c r="K121" s="257"/>
    </row>
    <row r="122" s="1" customFormat="1" ht="45" customHeight="1">
      <c r="B122" s="258"/>
      <c r="C122" s="208" t="s">
        <v>474</v>
      </c>
      <c r="D122" s="208"/>
      <c r="E122" s="208"/>
      <c r="F122" s="208"/>
      <c r="G122" s="208"/>
      <c r="H122" s="208"/>
      <c r="I122" s="208"/>
      <c r="J122" s="208"/>
      <c r="K122" s="259"/>
    </row>
    <row r="123" s="1" customFormat="1" ht="17.25" customHeight="1">
      <c r="B123" s="260"/>
      <c r="C123" s="232" t="s">
        <v>420</v>
      </c>
      <c r="D123" s="232"/>
      <c r="E123" s="232"/>
      <c r="F123" s="232" t="s">
        <v>421</v>
      </c>
      <c r="G123" s="233"/>
      <c r="H123" s="232" t="s">
        <v>51</v>
      </c>
      <c r="I123" s="232" t="s">
        <v>54</v>
      </c>
      <c r="J123" s="232" t="s">
        <v>422</v>
      </c>
      <c r="K123" s="261"/>
    </row>
    <row r="124" s="1" customFormat="1" ht="17.25" customHeight="1">
      <c r="B124" s="260"/>
      <c r="C124" s="234" t="s">
        <v>423</v>
      </c>
      <c r="D124" s="234"/>
      <c r="E124" s="234"/>
      <c r="F124" s="235" t="s">
        <v>424</v>
      </c>
      <c r="G124" s="236"/>
      <c r="H124" s="234"/>
      <c r="I124" s="234"/>
      <c r="J124" s="234" t="s">
        <v>425</v>
      </c>
      <c r="K124" s="261"/>
    </row>
    <row r="125" s="1" customFormat="1" ht="5.25" customHeight="1">
      <c r="B125" s="262"/>
      <c r="C125" s="237"/>
      <c r="D125" s="237"/>
      <c r="E125" s="237"/>
      <c r="F125" s="237"/>
      <c r="G125" s="263"/>
      <c r="H125" s="237"/>
      <c r="I125" s="237"/>
      <c r="J125" s="237"/>
      <c r="K125" s="264"/>
    </row>
    <row r="126" s="1" customFormat="1" ht="15" customHeight="1">
      <c r="B126" s="262"/>
      <c r="C126" s="217" t="s">
        <v>429</v>
      </c>
      <c r="D126" s="239"/>
      <c r="E126" s="239"/>
      <c r="F126" s="240" t="s">
        <v>426</v>
      </c>
      <c r="G126" s="217"/>
      <c r="H126" s="217" t="s">
        <v>466</v>
      </c>
      <c r="I126" s="217" t="s">
        <v>428</v>
      </c>
      <c r="J126" s="217">
        <v>120</v>
      </c>
      <c r="K126" s="265"/>
    </row>
    <row r="127" s="1" customFormat="1" ht="15" customHeight="1">
      <c r="B127" s="262"/>
      <c r="C127" s="217" t="s">
        <v>475</v>
      </c>
      <c r="D127" s="217"/>
      <c r="E127" s="217"/>
      <c r="F127" s="240" t="s">
        <v>426</v>
      </c>
      <c r="G127" s="217"/>
      <c r="H127" s="217" t="s">
        <v>476</v>
      </c>
      <c r="I127" s="217" t="s">
        <v>428</v>
      </c>
      <c r="J127" s="217" t="s">
        <v>477</v>
      </c>
      <c r="K127" s="265"/>
    </row>
    <row r="128" s="1" customFormat="1" ht="15" customHeight="1">
      <c r="B128" s="262"/>
      <c r="C128" s="217" t="s">
        <v>374</v>
      </c>
      <c r="D128" s="217"/>
      <c r="E128" s="217"/>
      <c r="F128" s="240" t="s">
        <v>426</v>
      </c>
      <c r="G128" s="217"/>
      <c r="H128" s="217" t="s">
        <v>478</v>
      </c>
      <c r="I128" s="217" t="s">
        <v>428</v>
      </c>
      <c r="J128" s="217" t="s">
        <v>477</v>
      </c>
      <c r="K128" s="265"/>
    </row>
    <row r="129" s="1" customFormat="1" ht="15" customHeight="1">
      <c r="B129" s="262"/>
      <c r="C129" s="217" t="s">
        <v>437</v>
      </c>
      <c r="D129" s="217"/>
      <c r="E129" s="217"/>
      <c r="F129" s="240" t="s">
        <v>432</v>
      </c>
      <c r="G129" s="217"/>
      <c r="H129" s="217" t="s">
        <v>438</v>
      </c>
      <c r="I129" s="217" t="s">
        <v>428</v>
      </c>
      <c r="J129" s="217">
        <v>15</v>
      </c>
      <c r="K129" s="265"/>
    </row>
    <row r="130" s="1" customFormat="1" ht="15" customHeight="1">
      <c r="B130" s="262"/>
      <c r="C130" s="243" t="s">
        <v>439</v>
      </c>
      <c r="D130" s="243"/>
      <c r="E130" s="243"/>
      <c r="F130" s="244" t="s">
        <v>432</v>
      </c>
      <c r="G130" s="243"/>
      <c r="H130" s="243" t="s">
        <v>440</v>
      </c>
      <c r="I130" s="243" t="s">
        <v>428</v>
      </c>
      <c r="J130" s="243">
        <v>15</v>
      </c>
      <c r="K130" s="265"/>
    </row>
    <row r="131" s="1" customFormat="1" ht="15" customHeight="1">
      <c r="B131" s="262"/>
      <c r="C131" s="243" t="s">
        <v>441</v>
      </c>
      <c r="D131" s="243"/>
      <c r="E131" s="243"/>
      <c r="F131" s="244" t="s">
        <v>432</v>
      </c>
      <c r="G131" s="243"/>
      <c r="H131" s="243" t="s">
        <v>442</v>
      </c>
      <c r="I131" s="243" t="s">
        <v>428</v>
      </c>
      <c r="J131" s="243">
        <v>20</v>
      </c>
      <c r="K131" s="265"/>
    </row>
    <row r="132" s="1" customFormat="1" ht="15" customHeight="1">
      <c r="B132" s="262"/>
      <c r="C132" s="243" t="s">
        <v>443</v>
      </c>
      <c r="D132" s="243"/>
      <c r="E132" s="243"/>
      <c r="F132" s="244" t="s">
        <v>432</v>
      </c>
      <c r="G132" s="243"/>
      <c r="H132" s="243" t="s">
        <v>444</v>
      </c>
      <c r="I132" s="243" t="s">
        <v>428</v>
      </c>
      <c r="J132" s="243">
        <v>20</v>
      </c>
      <c r="K132" s="265"/>
    </row>
    <row r="133" s="1" customFormat="1" ht="15" customHeight="1">
      <c r="B133" s="262"/>
      <c r="C133" s="217" t="s">
        <v>431</v>
      </c>
      <c r="D133" s="217"/>
      <c r="E133" s="217"/>
      <c r="F133" s="240" t="s">
        <v>432</v>
      </c>
      <c r="G133" s="217"/>
      <c r="H133" s="217" t="s">
        <v>466</v>
      </c>
      <c r="I133" s="217" t="s">
        <v>428</v>
      </c>
      <c r="J133" s="217">
        <v>50</v>
      </c>
      <c r="K133" s="265"/>
    </row>
    <row r="134" s="1" customFormat="1" ht="15" customHeight="1">
      <c r="B134" s="262"/>
      <c r="C134" s="217" t="s">
        <v>445</v>
      </c>
      <c r="D134" s="217"/>
      <c r="E134" s="217"/>
      <c r="F134" s="240" t="s">
        <v>432</v>
      </c>
      <c r="G134" s="217"/>
      <c r="H134" s="217" t="s">
        <v>466</v>
      </c>
      <c r="I134" s="217" t="s">
        <v>428</v>
      </c>
      <c r="J134" s="217">
        <v>50</v>
      </c>
      <c r="K134" s="265"/>
    </row>
    <row r="135" s="1" customFormat="1" ht="15" customHeight="1">
      <c r="B135" s="262"/>
      <c r="C135" s="217" t="s">
        <v>451</v>
      </c>
      <c r="D135" s="217"/>
      <c r="E135" s="217"/>
      <c r="F135" s="240" t="s">
        <v>432</v>
      </c>
      <c r="G135" s="217"/>
      <c r="H135" s="217" t="s">
        <v>466</v>
      </c>
      <c r="I135" s="217" t="s">
        <v>428</v>
      </c>
      <c r="J135" s="217">
        <v>50</v>
      </c>
      <c r="K135" s="265"/>
    </row>
    <row r="136" s="1" customFormat="1" ht="15" customHeight="1">
      <c r="B136" s="262"/>
      <c r="C136" s="217" t="s">
        <v>453</v>
      </c>
      <c r="D136" s="217"/>
      <c r="E136" s="217"/>
      <c r="F136" s="240" t="s">
        <v>432</v>
      </c>
      <c r="G136" s="217"/>
      <c r="H136" s="217" t="s">
        <v>466</v>
      </c>
      <c r="I136" s="217" t="s">
        <v>428</v>
      </c>
      <c r="J136" s="217">
        <v>50</v>
      </c>
      <c r="K136" s="265"/>
    </row>
    <row r="137" s="1" customFormat="1" ht="15" customHeight="1">
      <c r="B137" s="262"/>
      <c r="C137" s="217" t="s">
        <v>454</v>
      </c>
      <c r="D137" s="217"/>
      <c r="E137" s="217"/>
      <c r="F137" s="240" t="s">
        <v>432</v>
      </c>
      <c r="G137" s="217"/>
      <c r="H137" s="217" t="s">
        <v>479</v>
      </c>
      <c r="I137" s="217" t="s">
        <v>428</v>
      </c>
      <c r="J137" s="217">
        <v>255</v>
      </c>
      <c r="K137" s="265"/>
    </row>
    <row r="138" s="1" customFormat="1" ht="15" customHeight="1">
      <c r="B138" s="262"/>
      <c r="C138" s="217" t="s">
        <v>456</v>
      </c>
      <c r="D138" s="217"/>
      <c r="E138" s="217"/>
      <c r="F138" s="240" t="s">
        <v>426</v>
      </c>
      <c r="G138" s="217"/>
      <c r="H138" s="217" t="s">
        <v>480</v>
      </c>
      <c r="I138" s="217" t="s">
        <v>458</v>
      </c>
      <c r="J138" s="217"/>
      <c r="K138" s="265"/>
    </row>
    <row r="139" s="1" customFormat="1" ht="15" customHeight="1">
      <c r="B139" s="262"/>
      <c r="C139" s="217" t="s">
        <v>459</v>
      </c>
      <c r="D139" s="217"/>
      <c r="E139" s="217"/>
      <c r="F139" s="240" t="s">
        <v>426</v>
      </c>
      <c r="G139" s="217"/>
      <c r="H139" s="217" t="s">
        <v>481</v>
      </c>
      <c r="I139" s="217" t="s">
        <v>461</v>
      </c>
      <c r="J139" s="217"/>
      <c r="K139" s="265"/>
    </row>
    <row r="140" s="1" customFormat="1" ht="15" customHeight="1">
      <c r="B140" s="262"/>
      <c r="C140" s="217" t="s">
        <v>462</v>
      </c>
      <c r="D140" s="217"/>
      <c r="E140" s="217"/>
      <c r="F140" s="240" t="s">
        <v>426</v>
      </c>
      <c r="G140" s="217"/>
      <c r="H140" s="217" t="s">
        <v>462</v>
      </c>
      <c r="I140" s="217" t="s">
        <v>461</v>
      </c>
      <c r="J140" s="217"/>
      <c r="K140" s="265"/>
    </row>
    <row r="141" s="1" customFormat="1" ht="15" customHeight="1">
      <c r="B141" s="262"/>
      <c r="C141" s="217" t="s">
        <v>35</v>
      </c>
      <c r="D141" s="217"/>
      <c r="E141" s="217"/>
      <c r="F141" s="240" t="s">
        <v>426</v>
      </c>
      <c r="G141" s="217"/>
      <c r="H141" s="217" t="s">
        <v>482</v>
      </c>
      <c r="I141" s="217" t="s">
        <v>461</v>
      </c>
      <c r="J141" s="217"/>
      <c r="K141" s="265"/>
    </row>
    <row r="142" s="1" customFormat="1" ht="15" customHeight="1">
      <c r="B142" s="262"/>
      <c r="C142" s="217" t="s">
        <v>483</v>
      </c>
      <c r="D142" s="217"/>
      <c r="E142" s="217"/>
      <c r="F142" s="240" t="s">
        <v>426</v>
      </c>
      <c r="G142" s="217"/>
      <c r="H142" s="217" t="s">
        <v>484</v>
      </c>
      <c r="I142" s="217" t="s">
        <v>461</v>
      </c>
      <c r="J142" s="217"/>
      <c r="K142" s="265"/>
    </row>
    <row r="143" s="1" customFormat="1" ht="15" customHeight="1">
      <c r="B143" s="266"/>
      <c r="C143" s="267"/>
      <c r="D143" s="267"/>
      <c r="E143" s="267"/>
      <c r="F143" s="267"/>
      <c r="G143" s="267"/>
      <c r="H143" s="267"/>
      <c r="I143" s="267"/>
      <c r="J143" s="267"/>
      <c r="K143" s="268"/>
    </row>
    <row r="144" s="1" customFormat="1" ht="18.75" customHeight="1">
      <c r="B144" s="253"/>
      <c r="C144" s="253"/>
      <c r="D144" s="253"/>
      <c r="E144" s="253"/>
      <c r="F144" s="254"/>
      <c r="G144" s="253"/>
      <c r="H144" s="253"/>
      <c r="I144" s="253"/>
      <c r="J144" s="253"/>
      <c r="K144" s="253"/>
    </row>
    <row r="145" s="1" customFormat="1" ht="18.75" customHeight="1">
      <c r="B145" s="225"/>
      <c r="C145" s="225"/>
      <c r="D145" s="225"/>
      <c r="E145" s="225"/>
      <c r="F145" s="225"/>
      <c r="G145" s="225"/>
      <c r="H145" s="225"/>
      <c r="I145" s="225"/>
      <c r="J145" s="225"/>
      <c r="K145" s="225"/>
    </row>
    <row r="146" s="1" customFormat="1" ht="7.5" customHeight="1">
      <c r="B146" s="226"/>
      <c r="C146" s="227"/>
      <c r="D146" s="227"/>
      <c r="E146" s="227"/>
      <c r="F146" s="227"/>
      <c r="G146" s="227"/>
      <c r="H146" s="227"/>
      <c r="I146" s="227"/>
      <c r="J146" s="227"/>
      <c r="K146" s="228"/>
    </row>
    <row r="147" s="1" customFormat="1" ht="45" customHeight="1">
      <c r="B147" s="229"/>
      <c r="C147" s="230" t="s">
        <v>485</v>
      </c>
      <c r="D147" s="230"/>
      <c r="E147" s="230"/>
      <c r="F147" s="230"/>
      <c r="G147" s="230"/>
      <c r="H147" s="230"/>
      <c r="I147" s="230"/>
      <c r="J147" s="230"/>
      <c r="K147" s="231"/>
    </row>
    <row r="148" s="1" customFormat="1" ht="17.25" customHeight="1">
      <c r="B148" s="229"/>
      <c r="C148" s="232" t="s">
        <v>420</v>
      </c>
      <c r="D148" s="232"/>
      <c r="E148" s="232"/>
      <c r="F148" s="232" t="s">
        <v>421</v>
      </c>
      <c r="G148" s="233"/>
      <c r="H148" s="232" t="s">
        <v>51</v>
      </c>
      <c r="I148" s="232" t="s">
        <v>54</v>
      </c>
      <c r="J148" s="232" t="s">
        <v>422</v>
      </c>
      <c r="K148" s="231"/>
    </row>
    <row r="149" s="1" customFormat="1" ht="17.25" customHeight="1">
      <c r="B149" s="229"/>
      <c r="C149" s="234" t="s">
        <v>423</v>
      </c>
      <c r="D149" s="234"/>
      <c r="E149" s="234"/>
      <c r="F149" s="235" t="s">
        <v>424</v>
      </c>
      <c r="G149" s="236"/>
      <c r="H149" s="234"/>
      <c r="I149" s="234"/>
      <c r="J149" s="234" t="s">
        <v>425</v>
      </c>
      <c r="K149" s="231"/>
    </row>
    <row r="150" s="1" customFormat="1" ht="5.25" customHeight="1">
      <c r="B150" s="242"/>
      <c r="C150" s="237"/>
      <c r="D150" s="237"/>
      <c r="E150" s="237"/>
      <c r="F150" s="237"/>
      <c r="G150" s="238"/>
      <c r="H150" s="237"/>
      <c r="I150" s="237"/>
      <c r="J150" s="237"/>
      <c r="K150" s="265"/>
    </row>
    <row r="151" s="1" customFormat="1" ht="15" customHeight="1">
      <c r="B151" s="242"/>
      <c r="C151" s="269" t="s">
        <v>429</v>
      </c>
      <c r="D151" s="217"/>
      <c r="E151" s="217"/>
      <c r="F151" s="270" t="s">
        <v>426</v>
      </c>
      <c r="G151" s="217"/>
      <c r="H151" s="269" t="s">
        <v>466</v>
      </c>
      <c r="I151" s="269" t="s">
        <v>428</v>
      </c>
      <c r="J151" s="269">
        <v>120</v>
      </c>
      <c r="K151" s="265"/>
    </row>
    <row r="152" s="1" customFormat="1" ht="15" customHeight="1">
      <c r="B152" s="242"/>
      <c r="C152" s="269" t="s">
        <v>475</v>
      </c>
      <c r="D152" s="217"/>
      <c r="E152" s="217"/>
      <c r="F152" s="270" t="s">
        <v>426</v>
      </c>
      <c r="G152" s="217"/>
      <c r="H152" s="269" t="s">
        <v>486</v>
      </c>
      <c r="I152" s="269" t="s">
        <v>428</v>
      </c>
      <c r="J152" s="269" t="s">
        <v>477</v>
      </c>
      <c r="K152" s="265"/>
    </row>
    <row r="153" s="1" customFormat="1" ht="15" customHeight="1">
      <c r="B153" s="242"/>
      <c r="C153" s="269" t="s">
        <v>374</v>
      </c>
      <c r="D153" s="217"/>
      <c r="E153" s="217"/>
      <c r="F153" s="270" t="s">
        <v>426</v>
      </c>
      <c r="G153" s="217"/>
      <c r="H153" s="269" t="s">
        <v>487</v>
      </c>
      <c r="I153" s="269" t="s">
        <v>428</v>
      </c>
      <c r="J153" s="269" t="s">
        <v>477</v>
      </c>
      <c r="K153" s="265"/>
    </row>
    <row r="154" s="1" customFormat="1" ht="15" customHeight="1">
      <c r="B154" s="242"/>
      <c r="C154" s="269" t="s">
        <v>431</v>
      </c>
      <c r="D154" s="217"/>
      <c r="E154" s="217"/>
      <c r="F154" s="270" t="s">
        <v>432</v>
      </c>
      <c r="G154" s="217"/>
      <c r="H154" s="269" t="s">
        <v>466</v>
      </c>
      <c r="I154" s="269" t="s">
        <v>428</v>
      </c>
      <c r="J154" s="269">
        <v>50</v>
      </c>
      <c r="K154" s="265"/>
    </row>
    <row r="155" s="1" customFormat="1" ht="15" customHeight="1">
      <c r="B155" s="242"/>
      <c r="C155" s="269" t="s">
        <v>434</v>
      </c>
      <c r="D155" s="217"/>
      <c r="E155" s="217"/>
      <c r="F155" s="270" t="s">
        <v>426</v>
      </c>
      <c r="G155" s="217"/>
      <c r="H155" s="269" t="s">
        <v>466</v>
      </c>
      <c r="I155" s="269" t="s">
        <v>436</v>
      </c>
      <c r="J155" s="269"/>
      <c r="K155" s="265"/>
    </row>
    <row r="156" s="1" customFormat="1" ht="15" customHeight="1">
      <c r="B156" s="242"/>
      <c r="C156" s="269" t="s">
        <v>445</v>
      </c>
      <c r="D156" s="217"/>
      <c r="E156" s="217"/>
      <c r="F156" s="270" t="s">
        <v>432</v>
      </c>
      <c r="G156" s="217"/>
      <c r="H156" s="269" t="s">
        <v>466</v>
      </c>
      <c r="I156" s="269" t="s">
        <v>428</v>
      </c>
      <c r="J156" s="269">
        <v>50</v>
      </c>
      <c r="K156" s="265"/>
    </row>
    <row r="157" s="1" customFormat="1" ht="15" customHeight="1">
      <c r="B157" s="242"/>
      <c r="C157" s="269" t="s">
        <v>453</v>
      </c>
      <c r="D157" s="217"/>
      <c r="E157" s="217"/>
      <c r="F157" s="270" t="s">
        <v>432</v>
      </c>
      <c r="G157" s="217"/>
      <c r="H157" s="269" t="s">
        <v>466</v>
      </c>
      <c r="I157" s="269" t="s">
        <v>428</v>
      </c>
      <c r="J157" s="269">
        <v>50</v>
      </c>
      <c r="K157" s="265"/>
    </row>
    <row r="158" s="1" customFormat="1" ht="15" customHeight="1">
      <c r="B158" s="242"/>
      <c r="C158" s="269" t="s">
        <v>451</v>
      </c>
      <c r="D158" s="217"/>
      <c r="E158" s="217"/>
      <c r="F158" s="270" t="s">
        <v>432</v>
      </c>
      <c r="G158" s="217"/>
      <c r="H158" s="269" t="s">
        <v>466</v>
      </c>
      <c r="I158" s="269" t="s">
        <v>428</v>
      </c>
      <c r="J158" s="269">
        <v>50</v>
      </c>
      <c r="K158" s="265"/>
    </row>
    <row r="159" s="1" customFormat="1" ht="15" customHeight="1">
      <c r="B159" s="242"/>
      <c r="C159" s="269" t="s">
        <v>87</v>
      </c>
      <c r="D159" s="217"/>
      <c r="E159" s="217"/>
      <c r="F159" s="270" t="s">
        <v>426</v>
      </c>
      <c r="G159" s="217"/>
      <c r="H159" s="269" t="s">
        <v>488</v>
      </c>
      <c r="I159" s="269" t="s">
        <v>428</v>
      </c>
      <c r="J159" s="269" t="s">
        <v>489</v>
      </c>
      <c r="K159" s="265"/>
    </row>
    <row r="160" s="1" customFormat="1" ht="15" customHeight="1">
      <c r="B160" s="242"/>
      <c r="C160" s="269" t="s">
        <v>490</v>
      </c>
      <c r="D160" s="217"/>
      <c r="E160" s="217"/>
      <c r="F160" s="270" t="s">
        <v>426</v>
      </c>
      <c r="G160" s="217"/>
      <c r="H160" s="269" t="s">
        <v>491</v>
      </c>
      <c r="I160" s="269" t="s">
        <v>461</v>
      </c>
      <c r="J160" s="269"/>
      <c r="K160" s="265"/>
    </row>
    <row r="161" s="1" customFormat="1" ht="15" customHeight="1">
      <c r="B161" s="271"/>
      <c r="C161" s="251"/>
      <c r="D161" s="251"/>
      <c r="E161" s="251"/>
      <c r="F161" s="251"/>
      <c r="G161" s="251"/>
      <c r="H161" s="251"/>
      <c r="I161" s="251"/>
      <c r="J161" s="251"/>
      <c r="K161" s="272"/>
    </row>
    <row r="162" s="1" customFormat="1" ht="18.75" customHeight="1">
      <c r="B162" s="253"/>
      <c r="C162" s="263"/>
      <c r="D162" s="263"/>
      <c r="E162" s="263"/>
      <c r="F162" s="273"/>
      <c r="G162" s="263"/>
      <c r="H162" s="263"/>
      <c r="I162" s="263"/>
      <c r="J162" s="263"/>
      <c r="K162" s="253"/>
    </row>
    <row r="163" s="1" customFormat="1" ht="18.75" customHeight="1">
      <c r="B163" s="225"/>
      <c r="C163" s="225"/>
      <c r="D163" s="225"/>
      <c r="E163" s="225"/>
      <c r="F163" s="225"/>
      <c r="G163" s="225"/>
      <c r="H163" s="225"/>
      <c r="I163" s="225"/>
      <c r="J163" s="225"/>
      <c r="K163" s="225"/>
    </row>
    <row r="164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="1" customFormat="1" ht="45" customHeight="1">
      <c r="B165" s="207"/>
      <c r="C165" s="208" t="s">
        <v>492</v>
      </c>
      <c r="D165" s="208"/>
      <c r="E165" s="208"/>
      <c r="F165" s="208"/>
      <c r="G165" s="208"/>
      <c r="H165" s="208"/>
      <c r="I165" s="208"/>
      <c r="J165" s="208"/>
      <c r="K165" s="209"/>
    </row>
    <row r="166" s="1" customFormat="1" ht="17.25" customHeight="1">
      <c r="B166" s="207"/>
      <c r="C166" s="232" t="s">
        <v>420</v>
      </c>
      <c r="D166" s="232"/>
      <c r="E166" s="232"/>
      <c r="F166" s="232" t="s">
        <v>421</v>
      </c>
      <c r="G166" s="274"/>
      <c r="H166" s="275" t="s">
        <v>51</v>
      </c>
      <c r="I166" s="275" t="s">
        <v>54</v>
      </c>
      <c r="J166" s="232" t="s">
        <v>422</v>
      </c>
      <c r="K166" s="209"/>
    </row>
    <row r="167" s="1" customFormat="1" ht="17.25" customHeight="1">
      <c r="B167" s="210"/>
      <c r="C167" s="234" t="s">
        <v>423</v>
      </c>
      <c r="D167" s="234"/>
      <c r="E167" s="234"/>
      <c r="F167" s="235" t="s">
        <v>424</v>
      </c>
      <c r="G167" s="276"/>
      <c r="H167" s="277"/>
      <c r="I167" s="277"/>
      <c r="J167" s="234" t="s">
        <v>425</v>
      </c>
      <c r="K167" s="212"/>
    </row>
    <row r="168" s="1" customFormat="1" ht="5.25" customHeight="1">
      <c r="B168" s="242"/>
      <c r="C168" s="237"/>
      <c r="D168" s="237"/>
      <c r="E168" s="237"/>
      <c r="F168" s="237"/>
      <c r="G168" s="238"/>
      <c r="H168" s="237"/>
      <c r="I168" s="237"/>
      <c r="J168" s="237"/>
      <c r="K168" s="265"/>
    </row>
    <row r="169" s="1" customFormat="1" ht="15" customHeight="1">
      <c r="B169" s="242"/>
      <c r="C169" s="217" t="s">
        <v>429</v>
      </c>
      <c r="D169" s="217"/>
      <c r="E169" s="217"/>
      <c r="F169" s="240" t="s">
        <v>426</v>
      </c>
      <c r="G169" s="217"/>
      <c r="H169" s="217" t="s">
        <v>466</v>
      </c>
      <c r="I169" s="217" t="s">
        <v>428</v>
      </c>
      <c r="J169" s="217">
        <v>120</v>
      </c>
      <c r="K169" s="265"/>
    </row>
    <row r="170" s="1" customFormat="1" ht="15" customHeight="1">
      <c r="B170" s="242"/>
      <c r="C170" s="217" t="s">
        <v>475</v>
      </c>
      <c r="D170" s="217"/>
      <c r="E170" s="217"/>
      <c r="F170" s="240" t="s">
        <v>426</v>
      </c>
      <c r="G170" s="217"/>
      <c r="H170" s="217" t="s">
        <v>476</v>
      </c>
      <c r="I170" s="217" t="s">
        <v>428</v>
      </c>
      <c r="J170" s="217" t="s">
        <v>477</v>
      </c>
      <c r="K170" s="265"/>
    </row>
    <row r="171" s="1" customFormat="1" ht="15" customHeight="1">
      <c r="B171" s="242"/>
      <c r="C171" s="217" t="s">
        <v>374</v>
      </c>
      <c r="D171" s="217"/>
      <c r="E171" s="217"/>
      <c r="F171" s="240" t="s">
        <v>426</v>
      </c>
      <c r="G171" s="217"/>
      <c r="H171" s="217" t="s">
        <v>493</v>
      </c>
      <c r="I171" s="217" t="s">
        <v>428</v>
      </c>
      <c r="J171" s="217" t="s">
        <v>477</v>
      </c>
      <c r="K171" s="265"/>
    </row>
    <row r="172" s="1" customFormat="1" ht="15" customHeight="1">
      <c r="B172" s="242"/>
      <c r="C172" s="217" t="s">
        <v>431</v>
      </c>
      <c r="D172" s="217"/>
      <c r="E172" s="217"/>
      <c r="F172" s="240" t="s">
        <v>432</v>
      </c>
      <c r="G172" s="217"/>
      <c r="H172" s="217" t="s">
        <v>493</v>
      </c>
      <c r="I172" s="217" t="s">
        <v>428</v>
      </c>
      <c r="J172" s="217">
        <v>50</v>
      </c>
      <c r="K172" s="265"/>
    </row>
    <row r="173" s="1" customFormat="1" ht="15" customHeight="1">
      <c r="B173" s="242"/>
      <c r="C173" s="217" t="s">
        <v>434</v>
      </c>
      <c r="D173" s="217"/>
      <c r="E173" s="217"/>
      <c r="F173" s="240" t="s">
        <v>426</v>
      </c>
      <c r="G173" s="217"/>
      <c r="H173" s="217" t="s">
        <v>493</v>
      </c>
      <c r="I173" s="217" t="s">
        <v>436</v>
      </c>
      <c r="J173" s="217"/>
      <c r="K173" s="265"/>
    </row>
    <row r="174" s="1" customFormat="1" ht="15" customHeight="1">
      <c r="B174" s="242"/>
      <c r="C174" s="217" t="s">
        <v>445</v>
      </c>
      <c r="D174" s="217"/>
      <c r="E174" s="217"/>
      <c r="F174" s="240" t="s">
        <v>432</v>
      </c>
      <c r="G174" s="217"/>
      <c r="H174" s="217" t="s">
        <v>493</v>
      </c>
      <c r="I174" s="217" t="s">
        <v>428</v>
      </c>
      <c r="J174" s="217">
        <v>50</v>
      </c>
      <c r="K174" s="265"/>
    </row>
    <row r="175" s="1" customFormat="1" ht="15" customHeight="1">
      <c r="B175" s="242"/>
      <c r="C175" s="217" t="s">
        <v>453</v>
      </c>
      <c r="D175" s="217"/>
      <c r="E175" s="217"/>
      <c r="F175" s="240" t="s">
        <v>432</v>
      </c>
      <c r="G175" s="217"/>
      <c r="H175" s="217" t="s">
        <v>493</v>
      </c>
      <c r="I175" s="217" t="s">
        <v>428</v>
      </c>
      <c r="J175" s="217">
        <v>50</v>
      </c>
      <c r="K175" s="265"/>
    </row>
    <row r="176" s="1" customFormat="1" ht="15" customHeight="1">
      <c r="B176" s="242"/>
      <c r="C176" s="217" t="s">
        <v>451</v>
      </c>
      <c r="D176" s="217"/>
      <c r="E176" s="217"/>
      <c r="F176" s="240" t="s">
        <v>432</v>
      </c>
      <c r="G176" s="217"/>
      <c r="H176" s="217" t="s">
        <v>493</v>
      </c>
      <c r="I176" s="217" t="s">
        <v>428</v>
      </c>
      <c r="J176" s="217">
        <v>50</v>
      </c>
      <c r="K176" s="265"/>
    </row>
    <row r="177" s="1" customFormat="1" ht="15" customHeight="1">
      <c r="B177" s="242"/>
      <c r="C177" s="217" t="s">
        <v>97</v>
      </c>
      <c r="D177" s="217"/>
      <c r="E177" s="217"/>
      <c r="F177" s="240" t="s">
        <v>426</v>
      </c>
      <c r="G177" s="217"/>
      <c r="H177" s="217" t="s">
        <v>494</v>
      </c>
      <c r="I177" s="217" t="s">
        <v>495</v>
      </c>
      <c r="J177" s="217"/>
      <c r="K177" s="265"/>
    </row>
    <row r="178" s="1" customFormat="1" ht="15" customHeight="1">
      <c r="B178" s="242"/>
      <c r="C178" s="217" t="s">
        <v>54</v>
      </c>
      <c r="D178" s="217"/>
      <c r="E178" s="217"/>
      <c r="F178" s="240" t="s">
        <v>426</v>
      </c>
      <c r="G178" s="217"/>
      <c r="H178" s="217" t="s">
        <v>496</v>
      </c>
      <c r="I178" s="217" t="s">
        <v>497</v>
      </c>
      <c r="J178" s="217">
        <v>1</v>
      </c>
      <c r="K178" s="265"/>
    </row>
    <row r="179" s="1" customFormat="1" ht="15" customHeight="1">
      <c r="B179" s="242"/>
      <c r="C179" s="217" t="s">
        <v>50</v>
      </c>
      <c r="D179" s="217"/>
      <c r="E179" s="217"/>
      <c r="F179" s="240" t="s">
        <v>426</v>
      </c>
      <c r="G179" s="217"/>
      <c r="H179" s="217" t="s">
        <v>498</v>
      </c>
      <c r="I179" s="217" t="s">
        <v>428</v>
      </c>
      <c r="J179" s="217">
        <v>20</v>
      </c>
      <c r="K179" s="265"/>
    </row>
    <row r="180" s="1" customFormat="1" ht="15" customHeight="1">
      <c r="B180" s="242"/>
      <c r="C180" s="217" t="s">
        <v>51</v>
      </c>
      <c r="D180" s="217"/>
      <c r="E180" s="217"/>
      <c r="F180" s="240" t="s">
        <v>426</v>
      </c>
      <c r="G180" s="217"/>
      <c r="H180" s="217" t="s">
        <v>499</v>
      </c>
      <c r="I180" s="217" t="s">
        <v>428</v>
      </c>
      <c r="J180" s="217">
        <v>255</v>
      </c>
      <c r="K180" s="265"/>
    </row>
    <row r="181" s="1" customFormat="1" ht="15" customHeight="1">
      <c r="B181" s="242"/>
      <c r="C181" s="217" t="s">
        <v>98</v>
      </c>
      <c r="D181" s="217"/>
      <c r="E181" s="217"/>
      <c r="F181" s="240" t="s">
        <v>426</v>
      </c>
      <c r="G181" s="217"/>
      <c r="H181" s="217" t="s">
        <v>390</v>
      </c>
      <c r="I181" s="217" t="s">
        <v>428</v>
      </c>
      <c r="J181" s="217">
        <v>10</v>
      </c>
      <c r="K181" s="265"/>
    </row>
    <row r="182" s="1" customFormat="1" ht="15" customHeight="1">
      <c r="B182" s="242"/>
      <c r="C182" s="217" t="s">
        <v>99</v>
      </c>
      <c r="D182" s="217"/>
      <c r="E182" s="217"/>
      <c r="F182" s="240" t="s">
        <v>426</v>
      </c>
      <c r="G182" s="217"/>
      <c r="H182" s="217" t="s">
        <v>500</v>
      </c>
      <c r="I182" s="217" t="s">
        <v>461</v>
      </c>
      <c r="J182" s="217"/>
      <c r="K182" s="265"/>
    </row>
    <row r="183" s="1" customFormat="1" ht="15" customHeight="1">
      <c r="B183" s="242"/>
      <c r="C183" s="217" t="s">
        <v>501</v>
      </c>
      <c r="D183" s="217"/>
      <c r="E183" s="217"/>
      <c r="F183" s="240" t="s">
        <v>426</v>
      </c>
      <c r="G183" s="217"/>
      <c r="H183" s="217" t="s">
        <v>502</v>
      </c>
      <c r="I183" s="217" t="s">
        <v>461</v>
      </c>
      <c r="J183" s="217"/>
      <c r="K183" s="265"/>
    </row>
    <row r="184" s="1" customFormat="1" ht="15" customHeight="1">
      <c r="B184" s="242"/>
      <c r="C184" s="217" t="s">
        <v>490</v>
      </c>
      <c r="D184" s="217"/>
      <c r="E184" s="217"/>
      <c r="F184" s="240" t="s">
        <v>426</v>
      </c>
      <c r="G184" s="217"/>
      <c r="H184" s="217" t="s">
        <v>503</v>
      </c>
      <c r="I184" s="217" t="s">
        <v>461</v>
      </c>
      <c r="J184" s="217"/>
      <c r="K184" s="265"/>
    </row>
    <row r="185" s="1" customFormat="1" ht="15" customHeight="1">
      <c r="B185" s="242"/>
      <c r="C185" s="217" t="s">
        <v>101</v>
      </c>
      <c r="D185" s="217"/>
      <c r="E185" s="217"/>
      <c r="F185" s="240" t="s">
        <v>432</v>
      </c>
      <c r="G185" s="217"/>
      <c r="H185" s="217" t="s">
        <v>504</v>
      </c>
      <c r="I185" s="217" t="s">
        <v>428</v>
      </c>
      <c r="J185" s="217">
        <v>50</v>
      </c>
      <c r="K185" s="265"/>
    </row>
    <row r="186" s="1" customFormat="1" ht="15" customHeight="1">
      <c r="B186" s="242"/>
      <c r="C186" s="217" t="s">
        <v>505</v>
      </c>
      <c r="D186" s="217"/>
      <c r="E186" s="217"/>
      <c r="F186" s="240" t="s">
        <v>432</v>
      </c>
      <c r="G186" s="217"/>
      <c r="H186" s="217" t="s">
        <v>506</v>
      </c>
      <c r="I186" s="217" t="s">
        <v>507</v>
      </c>
      <c r="J186" s="217"/>
      <c r="K186" s="265"/>
    </row>
    <row r="187" s="1" customFormat="1" ht="15" customHeight="1">
      <c r="B187" s="242"/>
      <c r="C187" s="217" t="s">
        <v>508</v>
      </c>
      <c r="D187" s="217"/>
      <c r="E187" s="217"/>
      <c r="F187" s="240" t="s">
        <v>432</v>
      </c>
      <c r="G187" s="217"/>
      <c r="H187" s="217" t="s">
        <v>509</v>
      </c>
      <c r="I187" s="217" t="s">
        <v>507</v>
      </c>
      <c r="J187" s="217"/>
      <c r="K187" s="265"/>
    </row>
    <row r="188" s="1" customFormat="1" ht="15" customHeight="1">
      <c r="B188" s="242"/>
      <c r="C188" s="217" t="s">
        <v>510</v>
      </c>
      <c r="D188" s="217"/>
      <c r="E188" s="217"/>
      <c r="F188" s="240" t="s">
        <v>432</v>
      </c>
      <c r="G188" s="217"/>
      <c r="H188" s="217" t="s">
        <v>511</v>
      </c>
      <c r="I188" s="217" t="s">
        <v>507</v>
      </c>
      <c r="J188" s="217"/>
      <c r="K188" s="265"/>
    </row>
    <row r="189" s="1" customFormat="1" ht="15" customHeight="1">
      <c r="B189" s="242"/>
      <c r="C189" s="278" t="s">
        <v>512</v>
      </c>
      <c r="D189" s="217"/>
      <c r="E189" s="217"/>
      <c r="F189" s="240" t="s">
        <v>432</v>
      </c>
      <c r="G189" s="217"/>
      <c r="H189" s="217" t="s">
        <v>513</v>
      </c>
      <c r="I189" s="217" t="s">
        <v>514</v>
      </c>
      <c r="J189" s="279" t="s">
        <v>515</v>
      </c>
      <c r="K189" s="265"/>
    </row>
    <row r="190" s="16" customFormat="1" ht="15" customHeight="1">
      <c r="B190" s="280"/>
      <c r="C190" s="281" t="s">
        <v>516</v>
      </c>
      <c r="D190" s="282"/>
      <c r="E190" s="282"/>
      <c r="F190" s="283" t="s">
        <v>432</v>
      </c>
      <c r="G190" s="282"/>
      <c r="H190" s="282" t="s">
        <v>517</v>
      </c>
      <c r="I190" s="282" t="s">
        <v>514</v>
      </c>
      <c r="J190" s="284" t="s">
        <v>515</v>
      </c>
      <c r="K190" s="285"/>
    </row>
    <row r="191" s="1" customFormat="1" ht="15" customHeight="1">
      <c r="B191" s="242"/>
      <c r="C191" s="278" t="s">
        <v>39</v>
      </c>
      <c r="D191" s="217"/>
      <c r="E191" s="217"/>
      <c r="F191" s="240" t="s">
        <v>426</v>
      </c>
      <c r="G191" s="217"/>
      <c r="H191" s="214" t="s">
        <v>518</v>
      </c>
      <c r="I191" s="217" t="s">
        <v>519</v>
      </c>
      <c r="J191" s="217"/>
      <c r="K191" s="265"/>
    </row>
    <row r="192" s="1" customFormat="1" ht="15" customHeight="1">
      <c r="B192" s="242"/>
      <c r="C192" s="278" t="s">
        <v>520</v>
      </c>
      <c r="D192" s="217"/>
      <c r="E192" s="217"/>
      <c r="F192" s="240" t="s">
        <v>426</v>
      </c>
      <c r="G192" s="217"/>
      <c r="H192" s="217" t="s">
        <v>521</v>
      </c>
      <c r="I192" s="217" t="s">
        <v>461</v>
      </c>
      <c r="J192" s="217"/>
      <c r="K192" s="265"/>
    </row>
    <row r="193" s="1" customFormat="1" ht="15" customHeight="1">
      <c r="B193" s="242"/>
      <c r="C193" s="278" t="s">
        <v>522</v>
      </c>
      <c r="D193" s="217"/>
      <c r="E193" s="217"/>
      <c r="F193" s="240" t="s">
        <v>426</v>
      </c>
      <c r="G193" s="217"/>
      <c r="H193" s="217" t="s">
        <v>523</v>
      </c>
      <c r="I193" s="217" t="s">
        <v>461</v>
      </c>
      <c r="J193" s="217"/>
      <c r="K193" s="265"/>
    </row>
    <row r="194" s="1" customFormat="1" ht="15" customHeight="1">
      <c r="B194" s="242"/>
      <c r="C194" s="278" t="s">
        <v>524</v>
      </c>
      <c r="D194" s="217"/>
      <c r="E194" s="217"/>
      <c r="F194" s="240" t="s">
        <v>432</v>
      </c>
      <c r="G194" s="217"/>
      <c r="H194" s="217" t="s">
        <v>525</v>
      </c>
      <c r="I194" s="217" t="s">
        <v>461</v>
      </c>
      <c r="J194" s="217"/>
      <c r="K194" s="265"/>
    </row>
    <row r="195" s="1" customFormat="1" ht="15" customHeight="1">
      <c r="B195" s="271"/>
      <c r="C195" s="286"/>
      <c r="D195" s="251"/>
      <c r="E195" s="251"/>
      <c r="F195" s="251"/>
      <c r="G195" s="251"/>
      <c r="H195" s="251"/>
      <c r="I195" s="251"/>
      <c r="J195" s="251"/>
      <c r="K195" s="272"/>
    </row>
    <row r="196" s="1" customFormat="1" ht="18.75" customHeight="1">
      <c r="B196" s="253"/>
      <c r="C196" s="263"/>
      <c r="D196" s="263"/>
      <c r="E196" s="263"/>
      <c r="F196" s="273"/>
      <c r="G196" s="263"/>
      <c r="H196" s="263"/>
      <c r="I196" s="263"/>
      <c r="J196" s="263"/>
      <c r="K196" s="253"/>
    </row>
    <row r="197" s="1" customFormat="1" ht="18.75" customHeight="1">
      <c r="B197" s="253"/>
      <c r="C197" s="263"/>
      <c r="D197" s="263"/>
      <c r="E197" s="263"/>
      <c r="F197" s="273"/>
      <c r="G197" s="263"/>
      <c r="H197" s="263"/>
      <c r="I197" s="263"/>
      <c r="J197" s="263"/>
      <c r="K197" s="253"/>
    </row>
    <row r="198" s="1" customFormat="1" ht="18.75" customHeight="1">
      <c r="B198" s="225"/>
      <c r="C198" s="225"/>
      <c r="D198" s="225"/>
      <c r="E198" s="225"/>
      <c r="F198" s="225"/>
      <c r="G198" s="225"/>
      <c r="H198" s="225"/>
      <c r="I198" s="225"/>
      <c r="J198" s="225"/>
      <c r="K198" s="225"/>
    </row>
    <row r="199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="1" customFormat="1" ht="21">
      <c r="B200" s="207"/>
      <c r="C200" s="208" t="s">
        <v>526</v>
      </c>
      <c r="D200" s="208"/>
      <c r="E200" s="208"/>
      <c r="F200" s="208"/>
      <c r="G200" s="208"/>
      <c r="H200" s="208"/>
      <c r="I200" s="208"/>
      <c r="J200" s="208"/>
      <c r="K200" s="209"/>
    </row>
    <row r="201" s="1" customFormat="1" ht="25.5" customHeight="1">
      <c r="B201" s="207"/>
      <c r="C201" s="287" t="s">
        <v>527</v>
      </c>
      <c r="D201" s="287"/>
      <c r="E201" s="287"/>
      <c r="F201" s="287" t="s">
        <v>528</v>
      </c>
      <c r="G201" s="288"/>
      <c r="H201" s="287" t="s">
        <v>529</v>
      </c>
      <c r="I201" s="287"/>
      <c r="J201" s="287"/>
      <c r="K201" s="209"/>
    </row>
    <row r="202" s="1" customFormat="1" ht="5.25" customHeight="1">
      <c r="B202" s="242"/>
      <c r="C202" s="237"/>
      <c r="D202" s="237"/>
      <c r="E202" s="237"/>
      <c r="F202" s="237"/>
      <c r="G202" s="263"/>
      <c r="H202" s="237"/>
      <c r="I202" s="237"/>
      <c r="J202" s="237"/>
      <c r="K202" s="265"/>
    </row>
    <row r="203" s="1" customFormat="1" ht="15" customHeight="1">
      <c r="B203" s="242"/>
      <c r="C203" s="217" t="s">
        <v>519</v>
      </c>
      <c r="D203" s="217"/>
      <c r="E203" s="217"/>
      <c r="F203" s="240" t="s">
        <v>40</v>
      </c>
      <c r="G203" s="217"/>
      <c r="H203" s="217" t="s">
        <v>530</v>
      </c>
      <c r="I203" s="217"/>
      <c r="J203" s="217"/>
      <c r="K203" s="265"/>
    </row>
    <row r="204" s="1" customFormat="1" ht="15" customHeight="1">
      <c r="B204" s="242"/>
      <c r="C204" s="217"/>
      <c r="D204" s="217"/>
      <c r="E204" s="217"/>
      <c r="F204" s="240" t="s">
        <v>41</v>
      </c>
      <c r="G204" s="217"/>
      <c r="H204" s="217" t="s">
        <v>531</v>
      </c>
      <c r="I204" s="217"/>
      <c r="J204" s="217"/>
      <c r="K204" s="265"/>
    </row>
    <row r="205" s="1" customFormat="1" ht="15" customHeight="1">
      <c r="B205" s="242"/>
      <c r="C205" s="217"/>
      <c r="D205" s="217"/>
      <c r="E205" s="217"/>
      <c r="F205" s="240" t="s">
        <v>44</v>
      </c>
      <c r="G205" s="217"/>
      <c r="H205" s="217" t="s">
        <v>532</v>
      </c>
      <c r="I205" s="217"/>
      <c r="J205" s="217"/>
      <c r="K205" s="265"/>
    </row>
    <row r="206" s="1" customFormat="1" ht="15" customHeight="1">
      <c r="B206" s="242"/>
      <c r="C206" s="217"/>
      <c r="D206" s="217"/>
      <c r="E206" s="217"/>
      <c r="F206" s="240" t="s">
        <v>42</v>
      </c>
      <c r="G206" s="217"/>
      <c r="H206" s="217" t="s">
        <v>533</v>
      </c>
      <c r="I206" s="217"/>
      <c r="J206" s="217"/>
      <c r="K206" s="265"/>
    </row>
    <row r="207" s="1" customFormat="1" ht="15" customHeight="1">
      <c r="B207" s="242"/>
      <c r="C207" s="217"/>
      <c r="D207" s="217"/>
      <c r="E207" s="217"/>
      <c r="F207" s="240" t="s">
        <v>43</v>
      </c>
      <c r="G207" s="217"/>
      <c r="H207" s="217" t="s">
        <v>534</v>
      </c>
      <c r="I207" s="217"/>
      <c r="J207" s="217"/>
      <c r="K207" s="265"/>
    </row>
    <row r="208" s="1" customFormat="1" ht="15" customHeight="1">
      <c r="B208" s="242"/>
      <c r="C208" s="217"/>
      <c r="D208" s="217"/>
      <c r="E208" s="217"/>
      <c r="F208" s="240"/>
      <c r="G208" s="217"/>
      <c r="H208" s="217"/>
      <c r="I208" s="217"/>
      <c r="J208" s="217"/>
      <c r="K208" s="265"/>
    </row>
    <row r="209" s="1" customFormat="1" ht="15" customHeight="1">
      <c r="B209" s="242"/>
      <c r="C209" s="217" t="s">
        <v>473</v>
      </c>
      <c r="D209" s="217"/>
      <c r="E209" s="217"/>
      <c r="F209" s="240" t="s">
        <v>76</v>
      </c>
      <c r="G209" s="217"/>
      <c r="H209" s="217" t="s">
        <v>535</v>
      </c>
      <c r="I209" s="217"/>
      <c r="J209" s="217"/>
      <c r="K209" s="265"/>
    </row>
    <row r="210" s="1" customFormat="1" ht="15" customHeight="1">
      <c r="B210" s="242"/>
      <c r="C210" s="217"/>
      <c r="D210" s="217"/>
      <c r="E210" s="217"/>
      <c r="F210" s="240" t="s">
        <v>368</v>
      </c>
      <c r="G210" s="217"/>
      <c r="H210" s="217" t="s">
        <v>369</v>
      </c>
      <c r="I210" s="217"/>
      <c r="J210" s="217"/>
      <c r="K210" s="265"/>
    </row>
    <row r="211" s="1" customFormat="1" ht="15" customHeight="1">
      <c r="B211" s="242"/>
      <c r="C211" s="217"/>
      <c r="D211" s="217"/>
      <c r="E211" s="217"/>
      <c r="F211" s="240" t="s">
        <v>366</v>
      </c>
      <c r="G211" s="217"/>
      <c r="H211" s="217" t="s">
        <v>536</v>
      </c>
      <c r="I211" s="217"/>
      <c r="J211" s="217"/>
      <c r="K211" s="265"/>
    </row>
    <row r="212" s="1" customFormat="1" ht="15" customHeight="1">
      <c r="B212" s="289"/>
      <c r="C212" s="217"/>
      <c r="D212" s="217"/>
      <c r="E212" s="217"/>
      <c r="F212" s="240" t="s">
        <v>370</v>
      </c>
      <c r="G212" s="278"/>
      <c r="H212" s="269" t="s">
        <v>371</v>
      </c>
      <c r="I212" s="269"/>
      <c r="J212" s="269"/>
      <c r="K212" s="290"/>
    </row>
    <row r="213" s="1" customFormat="1" ht="15" customHeight="1">
      <c r="B213" s="289"/>
      <c r="C213" s="217"/>
      <c r="D213" s="217"/>
      <c r="E213" s="217"/>
      <c r="F213" s="240" t="s">
        <v>372</v>
      </c>
      <c r="G213" s="278"/>
      <c r="H213" s="269" t="s">
        <v>537</v>
      </c>
      <c r="I213" s="269"/>
      <c r="J213" s="269"/>
      <c r="K213" s="290"/>
    </row>
    <row r="214" s="1" customFormat="1" ht="15" customHeight="1">
      <c r="B214" s="289"/>
      <c r="C214" s="217"/>
      <c r="D214" s="217"/>
      <c r="E214" s="217"/>
      <c r="F214" s="240"/>
      <c r="G214" s="278"/>
      <c r="H214" s="269"/>
      <c r="I214" s="269"/>
      <c r="J214" s="269"/>
      <c r="K214" s="290"/>
    </row>
    <row r="215" s="1" customFormat="1" ht="15" customHeight="1">
      <c r="B215" s="289"/>
      <c r="C215" s="217" t="s">
        <v>497</v>
      </c>
      <c r="D215" s="217"/>
      <c r="E215" s="217"/>
      <c r="F215" s="240">
        <v>1</v>
      </c>
      <c r="G215" s="278"/>
      <c r="H215" s="269" t="s">
        <v>538</v>
      </c>
      <c r="I215" s="269"/>
      <c r="J215" s="269"/>
      <c r="K215" s="290"/>
    </row>
    <row r="216" s="1" customFormat="1" ht="15" customHeight="1">
      <c r="B216" s="289"/>
      <c r="C216" s="217"/>
      <c r="D216" s="217"/>
      <c r="E216" s="217"/>
      <c r="F216" s="240">
        <v>2</v>
      </c>
      <c r="G216" s="278"/>
      <c r="H216" s="269" t="s">
        <v>539</v>
      </c>
      <c r="I216" s="269"/>
      <c r="J216" s="269"/>
      <c r="K216" s="290"/>
    </row>
    <row r="217" s="1" customFormat="1" ht="15" customHeight="1">
      <c r="B217" s="289"/>
      <c r="C217" s="217"/>
      <c r="D217" s="217"/>
      <c r="E217" s="217"/>
      <c r="F217" s="240">
        <v>3</v>
      </c>
      <c r="G217" s="278"/>
      <c r="H217" s="269" t="s">
        <v>540</v>
      </c>
      <c r="I217" s="269"/>
      <c r="J217" s="269"/>
      <c r="K217" s="290"/>
    </row>
    <row r="218" s="1" customFormat="1" ht="15" customHeight="1">
      <c r="B218" s="289"/>
      <c r="C218" s="217"/>
      <c r="D218" s="217"/>
      <c r="E218" s="217"/>
      <c r="F218" s="240">
        <v>4</v>
      </c>
      <c r="G218" s="278"/>
      <c r="H218" s="269" t="s">
        <v>541</v>
      </c>
      <c r="I218" s="269"/>
      <c r="J218" s="269"/>
      <c r="K218" s="290"/>
    </row>
    <row r="219" s="1" customFormat="1" ht="12.75" customHeight="1">
      <c r="B219" s="291"/>
      <c r="C219" s="292"/>
      <c r="D219" s="292"/>
      <c r="E219" s="292"/>
      <c r="F219" s="292"/>
      <c r="G219" s="292"/>
      <c r="H219" s="292"/>
      <c r="I219" s="292"/>
      <c r="J219" s="292"/>
      <c r="K219" s="29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DESKTOP-23Q2MJI\Uzivatel</dc:creator>
  <cp:lastModifiedBy>DESKTOP-23Q2MJI\Uzivatel</cp:lastModifiedBy>
  <dcterms:created xsi:type="dcterms:W3CDTF">2024-10-22T09:22:44Z</dcterms:created>
  <dcterms:modified xsi:type="dcterms:W3CDTF">2024-10-22T09:22:45Z</dcterms:modified>
</cp:coreProperties>
</file>